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2120" windowHeight="9120" tabRatio="769" activeTab="0"/>
  </bookViews>
  <sheets>
    <sheet name="Heptathlon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<sst xmlns="http://schemas.openxmlformats.org/spreadsheetml/2006/main" count="46" uniqueCount="34">
  <si>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World Records</t>
  </si>
  <si>
    <t>You have to correct manual times before entering!</t>
  </si>
  <si>
    <t>Nr.</t>
  </si>
  <si>
    <t>LJ</t>
  </si>
  <si>
    <t>SP</t>
  </si>
  <si>
    <t>HJ</t>
  </si>
  <si>
    <t>JT</t>
  </si>
  <si>
    <t>Date</t>
  </si>
  <si>
    <t>200m</t>
  </si>
  <si>
    <t>800m</t>
  </si>
  <si>
    <t>100h</t>
  </si>
  <si>
    <t>Jackie Joyner-K</t>
  </si>
  <si>
    <t>Seoul 1988</t>
  </si>
  <si>
    <t>Add 0 to the 800m time.</t>
  </si>
  <si>
    <t>Just add 0.24 to short distance times</t>
  </si>
  <si>
    <t>Jab</t>
  </si>
  <si>
    <t>Keem</t>
  </si>
  <si>
    <t>Kimmo</t>
  </si>
  <si>
    <t>Kiptoo</t>
  </si>
  <si>
    <t>Patrik</t>
  </si>
  <si>
    <t>Renoo</t>
  </si>
  <si>
    <t>Risto</t>
  </si>
  <si>
    <t>Satu Ruotsalainen</t>
  </si>
  <si>
    <t>Tokio 1991</t>
  </si>
  <si>
    <t>Pokale</t>
  </si>
  <si>
    <t>TeroT</t>
  </si>
  <si>
    <t>Jape</t>
  </si>
  <si>
    <t>Keskiarvot</t>
  </si>
  <si>
    <t>Alla vuoden 2002 tulokset</t>
  </si>
  <si>
    <t>Njiewa</t>
  </si>
  <si>
    <t>Alla vuoden 2001 tulokset</t>
  </si>
  <si>
    <t>Boit</t>
  </si>
  <si>
    <t>Hazor</t>
  </si>
  <si>
    <t>Miihkali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</si>
</sst>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* #,##0_-;\-* #,##0_-;_-* &quot;-&quot;_-;_-@_-"/>
    <numFmt numFmtId="186" formatCode="_-&quot;£ &quot;* #,##0.00_-;\-&quot;£ &quot;* #,##0.00_-;_-&quot;£ &quot;* &quot;-&quot;??_-;_-@_-"/>
    <numFmt numFmtId="187" formatCode="_-* #,##0.00_-;\-* #,##0.00_-;_-* &quot;-&quot;??_-;_-@_-"/>
    <numFmt numFmtId="188" formatCode="#,##0\ &quot;EEK&quot;;\-#,##0\ &quot;EEK&quot;"/>
    <numFmt numFmtId="189" formatCode="#,##0\ &quot;EEK&quot;;[Red]\-#,##0\ &quot;EEK&quot;"/>
    <numFmt numFmtId="190" formatCode="#,##0.00\ &quot;EEK&quot;;\-#,##0.00\ &quot;EEK&quot;"/>
    <numFmt numFmtId="191" formatCode="#,##0.00\ &quot;EEK&quot;;[Red]\-#,##0.00\ &quot;EEK&quot;"/>
    <numFmt numFmtId="192" formatCode="_-* #,##0\ &quot;EEK&quot;_-;\-* #,##0\ &quot;EEK&quot;_-;_-* &quot;-&quot;\ &quot;EEK&quot;_-;_-@_-"/>
    <numFmt numFmtId="193" formatCode="_-* #,##0\ _E_E_K_-;\-* #,##0\ _E_E_K_-;_-* &quot;-&quot;\ _E_E_K_-;_-@_-"/>
    <numFmt numFmtId="194" formatCode="_-* #,##0.00\ &quot;EEK&quot;_-;\-* #,##0.00\ &quot;EEK&quot;_-;_-* &quot;-&quot;??\ &quot;EEK&quot;_-;_-@_-"/>
    <numFmt numFmtId="195" formatCode="_-* #,##0.00\ _E_E_K_-;\-* #,##0.00\ _E_E_K_-;_-* &quot;-&quot;??\ _E_E_K_-;_-@_-"/>
    <numFmt numFmtId="196" formatCode="#,##0\ &quot;kr&quot;;\-#,##0\ &quot;kr&quot;"/>
    <numFmt numFmtId="197" formatCode="#,##0\ &quot;kr&quot;;[Red]\-#,##0\ &quot;kr&quot;"/>
    <numFmt numFmtId="198" formatCode="#,##0.00\ &quot;kr&quot;;\-#,##0.00\ &quot;kr&quot;"/>
    <numFmt numFmtId="199" formatCode="#,##0.00\ &quot;kr&quot;;[Red]\-#,##0.00\ &quot;kr&quot;"/>
    <numFmt numFmtId="200" formatCode="_-* #,##0\ &quot;kr&quot;_-;\-* #,##0\ &quot;kr&quot;_-;_-* &quot;-&quot;\ &quot;kr&quot;_-;_-@_-"/>
    <numFmt numFmtId="201" formatCode="_-* #,##0\ _k_r_-;\-* #,##0\ _k_r_-;_-* &quot;-&quot;\ _k_r_-;_-@_-"/>
    <numFmt numFmtId="202" formatCode="_-* #,##0.00\ &quot;kr&quot;_-;\-* #,##0.00\ &quot;kr&quot;_-;_-* &quot;-&quot;??\ &quot;kr&quot;_-;_-@_-"/>
    <numFmt numFmtId="203" formatCode="_-* #,##0.00\ _k_r_-;\-* #,##0.00\ _k_r_-;_-* &quot;-&quot;??\ _k_r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mmm/dd/yy"/>
    <numFmt numFmtId="211" formatCode="mmmm\ d\,\ yyyy"/>
    <numFmt numFmtId="212" formatCode="m:ss.00"/>
    <numFmt numFmtId="213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" fontId="6" fillId="2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" fontId="5" fillId="4" borderId="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211" fontId="8" fillId="5" borderId="0" xfId="0" applyNumberFormat="1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5" fillId="4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8">
      <selection activeCell="B31" sqref="B31"/>
    </sheetView>
  </sheetViews>
  <sheetFormatPr defaultColWidth="9.140625" defaultRowHeight="12.75"/>
  <cols>
    <col min="1" max="1" width="5.8515625" style="9" customWidth="1"/>
    <col min="2" max="2" width="19.8515625" style="0" customWidth="1"/>
    <col min="3" max="3" width="6.7109375" style="0" customWidth="1"/>
    <col min="4" max="6" width="6.421875" style="0" customWidth="1"/>
    <col min="7" max="7" width="6.28125" style="0" customWidth="1"/>
    <col min="8" max="8" width="6.421875" style="0" customWidth="1"/>
    <col min="9" max="9" width="6.7109375" style="0" customWidth="1"/>
    <col min="10" max="10" width="7.00390625" style="0" customWidth="1"/>
    <col min="11" max="13" width="8.8515625" style="0" customWidth="1"/>
    <col min="14" max="14" width="16.00390625" style="0" customWidth="1"/>
    <col min="15" max="16384" width="8.8515625" style="0" customWidth="1"/>
  </cols>
  <sheetData>
    <row r="1" spans="3:9" ht="12.75">
      <c r="C1" s="5">
        <v>9.23075</v>
      </c>
      <c r="D1" s="5">
        <v>916.325</v>
      </c>
      <c r="E1" s="5">
        <v>56.021</v>
      </c>
      <c r="F1" s="5">
        <v>4.99087</v>
      </c>
      <c r="G1" s="5">
        <v>124.7435</v>
      </c>
      <c r="H1" s="5">
        <v>15.9803</v>
      </c>
      <c r="I1" s="5">
        <v>0.11193</v>
      </c>
    </row>
    <row r="2" spans="3:9" ht="12.75">
      <c r="C2" s="5">
        <v>1.835</v>
      </c>
      <c r="D2" s="5">
        <v>1.348</v>
      </c>
      <c r="E2" s="5">
        <v>1.05</v>
      </c>
      <c r="F2" s="5">
        <v>1.81</v>
      </c>
      <c r="G2" s="5">
        <v>1.41</v>
      </c>
      <c r="H2" s="5">
        <v>1.04</v>
      </c>
      <c r="I2" s="5">
        <v>1.88</v>
      </c>
    </row>
    <row r="3" spans="3:9" ht="12.75">
      <c r="C3" s="6">
        <v>26.7</v>
      </c>
      <c r="D3" s="6">
        <v>-0.75</v>
      </c>
      <c r="E3" s="6">
        <v>-1.5</v>
      </c>
      <c r="F3" s="6">
        <v>42.5</v>
      </c>
      <c r="G3" s="6">
        <v>-2.1</v>
      </c>
      <c r="H3" s="6">
        <v>-3.8</v>
      </c>
      <c r="I3" s="6">
        <v>254</v>
      </c>
    </row>
    <row r="4" spans="3:9" ht="12.75">
      <c r="C4" s="7">
        <v>2640</v>
      </c>
      <c r="D4" s="7">
        <v>78</v>
      </c>
      <c r="E4" s="7">
        <v>153</v>
      </c>
      <c r="F4" s="7">
        <v>4208</v>
      </c>
      <c r="G4" s="7">
        <v>214</v>
      </c>
      <c r="H4" s="7">
        <v>387</v>
      </c>
      <c r="I4" s="7">
        <v>41079</v>
      </c>
    </row>
    <row r="5" spans="2:9" ht="12.75">
      <c r="B5" s="10" t="s">
        <v>1</v>
      </c>
      <c r="C5" s="10"/>
      <c r="D5" s="10"/>
      <c r="E5" s="10"/>
      <c r="F5" s="10"/>
      <c r="G5" s="10"/>
      <c r="H5" s="10"/>
      <c r="I5" s="10"/>
    </row>
    <row r="6" spans="2:9" ht="12.75">
      <c r="B6" s="10" t="s">
        <v>14</v>
      </c>
      <c r="C6" s="10"/>
      <c r="D6" s="10"/>
      <c r="E6" s="10"/>
      <c r="F6" s="10"/>
      <c r="G6" s="10"/>
      <c r="H6" s="10" t="s">
        <v>13</v>
      </c>
      <c r="I6" s="10"/>
    </row>
    <row r="7" spans="1:15" ht="13.5" thickBot="1">
      <c r="A7" s="15" t="s">
        <v>2</v>
      </c>
      <c r="B7" s="3" t="s">
        <v>7</v>
      </c>
      <c r="C7" s="3" t="s">
        <v>10</v>
      </c>
      <c r="D7" s="3" t="s">
        <v>5</v>
      </c>
      <c r="E7" s="3" t="s">
        <v>4</v>
      </c>
      <c r="F7" s="3" t="s">
        <v>8</v>
      </c>
      <c r="G7" s="3" t="s">
        <v>3</v>
      </c>
      <c r="H7" s="3" t="s">
        <v>6</v>
      </c>
      <c r="I7" s="3" t="s">
        <v>9</v>
      </c>
      <c r="J7" s="2"/>
      <c r="K7" s="9"/>
      <c r="L7" s="9"/>
      <c r="M7" s="9"/>
      <c r="O7" s="9"/>
    </row>
    <row r="8" spans="2:9" ht="15">
      <c r="B8" s="12" t="s">
        <v>11</v>
      </c>
      <c r="C8" s="1">
        <v>1269</v>
      </c>
      <c r="D8" s="1">
        <v>186</v>
      </c>
      <c r="E8" s="1">
        <v>1580</v>
      </c>
      <c r="F8" s="1">
        <v>2256</v>
      </c>
      <c r="G8" s="1">
        <v>727</v>
      </c>
      <c r="H8" s="1">
        <v>4566</v>
      </c>
      <c r="I8" s="1">
        <v>20851</v>
      </c>
    </row>
    <row r="9" spans="2:10" ht="15">
      <c r="B9" s="13" t="s">
        <v>12</v>
      </c>
      <c r="C9" s="8">
        <f>IF(OR(C8&gt;$C$4,C8=0),0,INT($C$1*EXP($C$2*LN(C8/-100+$C$3))))</f>
        <v>1172</v>
      </c>
      <c r="D9" s="8">
        <f>IF(D8&lt;$D$4,0,INT($D$1*EXP($D$2*LN(D8/100+$D$3))))</f>
        <v>1054</v>
      </c>
      <c r="E9" s="8">
        <f>IF(E8&lt;$E$4,0,INT($E$1*EXP($E$2*LN(E8/100+$E$3))))</f>
        <v>915</v>
      </c>
      <c r="F9" s="8">
        <f>IF(OR(F8&gt;$F$4,F8=0),0,INT($F$1*EXP($F$2*LN(F8/-100+$F$3))))</f>
        <v>1123</v>
      </c>
      <c r="G9" s="8">
        <f>IF(G8&lt;$G$4,0,INT($G$1*EXP($G$2*LN(G8/100+$G$3))))</f>
        <v>1264</v>
      </c>
      <c r="H9" s="8">
        <f>IF(H8&lt;$H$4,0,INT($H$1*EXP($H$2*LN(H8/100+$H$3))))</f>
        <v>776</v>
      </c>
      <c r="I9" s="8">
        <f>IF(OR(I8&gt;$I$4,I8=0),0,INT($I$1*EXP($I$2*LN(-(INT(I8/10000)*60+MOD(I8,10000)/100)+$I$3))))</f>
        <v>987</v>
      </c>
      <c r="J9" s="4">
        <f>SUM(C9:I9)</f>
        <v>7291</v>
      </c>
    </row>
    <row r="10" spans="2:9" ht="15">
      <c r="B10" s="12" t="s">
        <v>0</v>
      </c>
      <c r="C10" s="1">
        <v>1221</v>
      </c>
      <c r="D10" s="1">
        <v>209</v>
      </c>
      <c r="E10" s="1">
        <v>2263</v>
      </c>
      <c r="F10" s="1">
        <v>2134</v>
      </c>
      <c r="G10" s="1">
        <v>752</v>
      </c>
      <c r="H10" s="1">
        <v>7154</v>
      </c>
      <c r="I10" s="1">
        <v>15328</v>
      </c>
    </row>
    <row r="11" spans="1:10" ht="15">
      <c r="A11" s="11"/>
      <c r="B11" s="14"/>
      <c r="C11" s="8">
        <f>IF(OR(C10&gt;$C$4,C10=0),0,INT($C$1*EXP($C$2*LN(C10/-100+$C$3))))</f>
        <v>1246</v>
      </c>
      <c r="D11" s="8">
        <f>IF(D10&lt;$D$4,0,INT($D$1*EXP($D$2*LN(D10/100+$D$3))))</f>
        <v>1359</v>
      </c>
      <c r="E11" s="8">
        <f>IF(E10&lt;$E$4,0,INT($E$1*EXP($E$2*LN(E10/100+$E$3))))</f>
        <v>1378</v>
      </c>
      <c r="F11" s="8">
        <f>IF(OR(F10&gt;$F$4,F10=0),0,INT($F$1*EXP($F$2*LN(F10/-100+$F$3))))</f>
        <v>1251</v>
      </c>
      <c r="G11" s="8">
        <f>IF(G10&lt;$G$4,0,INT($G$1*EXP($G$2*LN(G10/100+$G$3))))</f>
        <v>1351</v>
      </c>
      <c r="H11" s="8">
        <f>IF(H10&lt;$H$4,0,INT($H$1*EXP($H$2*LN(H10/100+$H$3))))</f>
        <v>1281</v>
      </c>
      <c r="I11" s="8">
        <f>IF(OR(I10&gt;$I$4,I10=0),0,INT($I$1*EXP($I$2*LN(-(INT(I10/10000)*60+MOD(I10,10000)/100)+$I$3))))</f>
        <v>1224</v>
      </c>
      <c r="J11" s="4">
        <f>SUM(C11:I11)</f>
        <v>9090</v>
      </c>
    </row>
    <row r="12" spans="2:9" ht="15">
      <c r="B12" s="12" t="s">
        <v>22</v>
      </c>
      <c r="C12" s="1">
        <v>1354</v>
      </c>
      <c r="D12" s="1">
        <v>188</v>
      </c>
      <c r="E12" s="1">
        <v>1246</v>
      </c>
      <c r="F12" s="1">
        <v>2420</v>
      </c>
      <c r="G12" s="1">
        <v>618</v>
      </c>
      <c r="H12" s="1">
        <v>4704</v>
      </c>
      <c r="I12" s="1">
        <v>21324</v>
      </c>
    </row>
    <row r="13" spans="1:10" ht="15">
      <c r="A13" s="11"/>
      <c r="B13" s="14" t="s">
        <v>23</v>
      </c>
      <c r="C13" s="8">
        <f>IF(OR(C12&gt;$C$4,C12=0),0,INT($C$1*EXP($C$2*LN(C12/-100+$C$3))))</f>
        <v>1044</v>
      </c>
      <c r="D13" s="8">
        <f>IF(D12&lt;$D$4,0,INT($D$1*EXP($D$2*LN(D12/100+$D$3))))</f>
        <v>1080</v>
      </c>
      <c r="E13" s="8">
        <f>IF(E12&lt;$E$4,0,INT($E$1*EXP($E$2*LN(E12/100+$E$3))))</f>
        <v>692</v>
      </c>
      <c r="F13" s="8">
        <f>IF(OR(F12&gt;$F$4,F12=0),0,INT($F$1*EXP($F$2*LN(F12/-100+$F$3))))</f>
        <v>962</v>
      </c>
      <c r="G13" s="8">
        <f>IF(G12&lt;$G$4,0,INT($G$1*EXP($G$2*LN(G12/100+$G$3))))</f>
        <v>905</v>
      </c>
      <c r="H13" s="8">
        <f>IF(H12&lt;$H$4,0,INT($H$1*EXP($H$2*LN(H12/100+$H$3))))</f>
        <v>803</v>
      </c>
      <c r="I13" s="8">
        <f>IF(OR(I12&gt;$I$4,I12=0),0,INT($I$1*EXP($I$2*LN(-(INT(I12/10000)*60+MOD(I12,10000)/100)+$I$3))))</f>
        <v>918</v>
      </c>
      <c r="J13" s="4">
        <f>SUM(C13:I13)</f>
        <v>6404</v>
      </c>
    </row>
    <row r="14" spans="1:10" ht="15">
      <c r="A14" s="16"/>
      <c r="B14" s="17"/>
      <c r="C14" s="18"/>
      <c r="D14" s="18"/>
      <c r="E14" s="18"/>
      <c r="F14" s="18"/>
      <c r="G14" s="18"/>
      <c r="H14" s="18"/>
      <c r="I14" s="18"/>
      <c r="J14" s="19"/>
    </row>
    <row r="15" spans="2:9" ht="15">
      <c r="B15" s="12" t="s">
        <v>31</v>
      </c>
      <c r="C15" s="1"/>
      <c r="D15" s="1"/>
      <c r="E15" s="1"/>
      <c r="F15" s="1"/>
      <c r="G15" s="1"/>
      <c r="H15" s="1"/>
      <c r="I15" s="1"/>
    </row>
    <row r="16" spans="1:11" ht="15">
      <c r="A16" s="11"/>
      <c r="B16" s="14"/>
      <c r="C16" s="8">
        <f>IF(OR(C15&gt;$C$4,C15=0),0,INT($C$1*EXP($C$2*LN(C15/-100+$C$3))))</f>
        <v>0</v>
      </c>
      <c r="D16" s="8">
        <f>IF(D15&lt;$D$4,0,INT($D$1*EXP($D$2*LN(D15/100+$D$3))))</f>
        <v>0</v>
      </c>
      <c r="E16" s="8">
        <f>IF(E15&lt;$E$4,0,INT($E$1*EXP($E$2*LN(E15/100+$E$3))))</f>
        <v>0</v>
      </c>
      <c r="F16" s="8">
        <f>IF(OR(F15&gt;$F$4,F15=0),0,INT($F$1*EXP($F$2*LN(F15/-100+$F$3))))</f>
        <v>0</v>
      </c>
      <c r="G16" s="8">
        <f>IF(G15&lt;$G$4,0,INT($G$1*EXP($G$2*LN(G15/100+$G$3))))</f>
        <v>0</v>
      </c>
      <c r="H16" s="8">
        <f>IF(H15&lt;$H$4,0,INT($H$1*EXP($H$2*LN(H15/100+$H$3))))</f>
        <v>0</v>
      </c>
      <c r="I16" s="8">
        <f>IF(OR(I15&gt;$I$4,I15=0),0,INT($I$1*EXP($I$2*LN(-(INT(I15/10000)*60+MOD(I15,10000)/100)+$I$3))))</f>
        <v>0</v>
      </c>
      <c r="J16" s="4">
        <f>SUM(C16:I16)</f>
        <v>0</v>
      </c>
      <c r="K16" s="20"/>
    </row>
    <row r="17" spans="2:9" ht="15">
      <c r="B17" s="12" t="s">
        <v>32</v>
      </c>
      <c r="C17" s="1"/>
      <c r="D17" s="1"/>
      <c r="E17" s="1"/>
      <c r="F17" s="1"/>
      <c r="G17" s="1"/>
      <c r="H17" s="1"/>
      <c r="I17" s="1"/>
    </row>
    <row r="18" spans="1:11" ht="15">
      <c r="A18" s="11"/>
      <c r="B18" s="14"/>
      <c r="C18" s="8">
        <f>IF(OR(C17&gt;$C$4,C17=0),0,INT($C$1*EXP($C$2*LN(C17/-100+$C$3))))</f>
        <v>0</v>
      </c>
      <c r="D18" s="8">
        <f>IF(D17&lt;$D$4,0,INT($D$1*EXP($D$2*LN(D17/100+$D$3))))</f>
        <v>0</v>
      </c>
      <c r="E18" s="8">
        <f>IF(E17&lt;$E$4,0,INT($E$1*EXP($E$2*LN(E17/100+$E$3))))</f>
        <v>0</v>
      </c>
      <c r="F18" s="8">
        <f>IF(OR(F17&gt;$F$4,F17=0),0,INT($F$1*EXP($F$2*LN(F17/-100+$F$3))))</f>
        <v>0</v>
      </c>
      <c r="G18" s="8">
        <f>IF(G17&lt;$G$4,0,INT($G$1*EXP($G$2*LN(G17/100+$G$3))))</f>
        <v>0</v>
      </c>
      <c r="H18" s="8">
        <f>IF(H17&lt;$H$4,0,INT($H$1*EXP($H$2*LN(H17/100+$H$3))))</f>
        <v>0</v>
      </c>
      <c r="I18" s="8">
        <f>IF(OR(I17&gt;$I$4,I17=0),0,INT($I$1*EXP($I$2*LN(-(INT(I17/10000)*60+MOD(I17,10000)/100)+$I$3))))</f>
        <v>0</v>
      </c>
      <c r="J18" s="4">
        <f>SUM(C18:I18)</f>
        <v>0</v>
      </c>
      <c r="K18" s="20"/>
    </row>
    <row r="19" spans="2:9" ht="15">
      <c r="B19" s="12" t="s">
        <v>26</v>
      </c>
      <c r="C19" s="1"/>
      <c r="D19" s="1"/>
      <c r="E19" s="1"/>
      <c r="F19" s="1"/>
      <c r="G19" s="1"/>
      <c r="H19" s="1"/>
      <c r="I19" s="1"/>
    </row>
    <row r="20" spans="1:11" ht="15">
      <c r="A20" s="11"/>
      <c r="B20" s="14"/>
      <c r="C20" s="8">
        <f>IF(OR(C19&gt;$C$4,C19=0),0,INT($C$1*EXP($C$2*LN(C19/-100+$C$3))))</f>
        <v>0</v>
      </c>
      <c r="D20" s="8">
        <f>IF(D19&lt;$D$4,0,INT($D$1*EXP($D$2*LN(D19/100+$D$3))))</f>
        <v>0</v>
      </c>
      <c r="E20" s="8">
        <f>IF(E19&lt;$E$4,0,INT($E$1*EXP($E$2*LN(E19/100+$E$3))))</f>
        <v>0</v>
      </c>
      <c r="F20" s="8">
        <f>IF(OR(F19&gt;$F$4,F19=0),0,INT($F$1*EXP($F$2*LN(F19/-100+$F$3))))</f>
        <v>0</v>
      </c>
      <c r="G20" s="8">
        <f>IF(G19&lt;$G$4,0,INT($G$1*EXP($G$2*LN(G19/100+$G$3))))</f>
        <v>0</v>
      </c>
      <c r="H20" s="8">
        <f>IF(H19&lt;$H$4,0,INT($H$1*EXP($H$2*LN(H19/100+$H$3))))</f>
        <v>0</v>
      </c>
      <c r="I20" s="8">
        <f>IF(OR(I19&gt;$I$4,I19=0),0,INT($I$1*EXP($I$2*LN(-(INT(I19/10000)*60+MOD(I19,10000)/100)+$I$3))))</f>
        <v>0</v>
      </c>
      <c r="J20" s="4">
        <f>SUM(C20:I20)</f>
        <v>0</v>
      </c>
      <c r="K20" s="20"/>
    </row>
    <row r="21" spans="2:9" ht="15">
      <c r="B21" s="12" t="s">
        <v>16</v>
      </c>
      <c r="C21" s="1"/>
      <c r="D21" s="1"/>
      <c r="E21" s="1"/>
      <c r="F21" s="1"/>
      <c r="G21" s="1"/>
      <c r="H21" s="1"/>
      <c r="I21" s="1"/>
    </row>
    <row r="22" spans="1:11" ht="15">
      <c r="A22" s="11"/>
      <c r="B22" s="14"/>
      <c r="C22" s="8">
        <f>IF(OR(C21&gt;$C$4,C21=0),0,INT($C$1*EXP($C$2*LN(C21/-100+$C$3))))</f>
        <v>0</v>
      </c>
      <c r="D22" s="8">
        <f>IF(D21&lt;$D$4,0,INT($D$1*EXP($D$2*LN(D21/100+$D$3))))</f>
        <v>0</v>
      </c>
      <c r="E22" s="8">
        <f>IF(E21&lt;$E$4,0,INT($E$1*EXP($E$2*LN(E21/100+$E$3))))</f>
        <v>0</v>
      </c>
      <c r="F22" s="8">
        <f>IF(OR(F21&gt;$F$4,F21=0),0,INT($F$1*EXP($F$2*LN(F21/-100+$F$3))))</f>
        <v>0</v>
      </c>
      <c r="G22" s="8">
        <f>IF(G21&lt;$G$4,0,INT($G$1*EXP($G$2*LN(G21/100+$G$3))))</f>
        <v>0</v>
      </c>
      <c r="H22" s="8">
        <f>IF(H21&lt;$H$4,0,INT($H$1*EXP($H$2*LN(H21/100+$H$3))))</f>
        <v>0</v>
      </c>
      <c r="I22" s="8">
        <f>IF(OR(I21&gt;$I$4,I21=0),0,INT($I$1*EXP($I$2*LN(-(INT(I21/10000)*60+MOD(I21,10000)/100)+$I$3))))</f>
        <v>0</v>
      </c>
      <c r="J22" s="4">
        <f>SUM(C22:I22)</f>
        <v>0</v>
      </c>
      <c r="K22" s="20"/>
    </row>
    <row r="23" spans="2:9" ht="15">
      <c r="B23" s="12" t="s">
        <v>17</v>
      </c>
      <c r="C23" s="1"/>
      <c r="D23" s="1"/>
      <c r="E23" s="1"/>
      <c r="F23" s="1"/>
      <c r="G23" s="1"/>
      <c r="H23" s="1"/>
      <c r="I23" s="1"/>
    </row>
    <row r="24" spans="1:11" ht="15">
      <c r="A24" s="11"/>
      <c r="B24" s="14"/>
      <c r="C24" s="8">
        <f>IF(OR(C23&gt;$C$4,C23=0),0,INT($C$1*EXP($C$2*LN(C23/-100+$C$3))))</f>
        <v>0</v>
      </c>
      <c r="D24" s="8">
        <f>IF(D23&lt;$D$4,0,INT($D$1*EXP($D$2*LN(D23/100+$D$3))))</f>
        <v>0</v>
      </c>
      <c r="E24" s="8">
        <f>IF(E23&lt;$E$4,0,INT($E$1*EXP($E$2*LN(E23/100+$E$3))))</f>
        <v>0</v>
      </c>
      <c r="F24" s="8">
        <f>IF(OR(F23&gt;$F$4,F23=0),0,INT($F$1*EXP($F$2*LN(F23/-100+$F$3))))</f>
        <v>0</v>
      </c>
      <c r="G24" s="8">
        <f>IF(G23&lt;$G$4,0,INT($G$1*EXP($G$2*LN(G23/100+$G$3))))</f>
        <v>0</v>
      </c>
      <c r="H24" s="8">
        <f>IF(H23&lt;$H$4,0,INT($H$1*EXP($H$2*LN(H23/100+$H$3))))</f>
        <v>0</v>
      </c>
      <c r="I24" s="8">
        <f>IF(OR(I23&gt;$I$4,I23=0),0,INT($I$1*EXP($I$2*LN(-(INT(I23/10000)*60+MOD(I23,10000)/100)+$I$3))))</f>
        <v>0</v>
      </c>
      <c r="J24" s="4">
        <f>SUM(C24:I24)</f>
        <v>0</v>
      </c>
      <c r="K24" s="20"/>
    </row>
    <row r="25" spans="2:9" ht="15">
      <c r="B25" s="12" t="s">
        <v>18</v>
      </c>
      <c r="C25" s="1"/>
      <c r="D25" s="1"/>
      <c r="E25" s="1"/>
      <c r="F25" s="1"/>
      <c r="G25" s="1"/>
      <c r="H25" s="1"/>
      <c r="I25" s="1"/>
    </row>
    <row r="26" spans="1:10" ht="15">
      <c r="A26" s="11"/>
      <c r="B26" s="14"/>
      <c r="C26" s="8">
        <f>IF(OR(C25&gt;$C$4,C25=0),0,INT($C$1*EXP($C$2*LN(C25/-100+$C$3))))</f>
        <v>0</v>
      </c>
      <c r="D26" s="8">
        <f>IF(D25&lt;$D$4,0,INT($D$1*EXP($D$2*LN(D25/100+$D$3))))</f>
        <v>0</v>
      </c>
      <c r="E26" s="8">
        <f>IF(E25&lt;$E$4,0,INT($E$1*EXP($E$2*LN(E25/100+$E$3))))</f>
        <v>0</v>
      </c>
      <c r="F26" s="8">
        <f>IF(OR(F25&gt;$F$4,F25=0),0,INT($F$1*EXP($F$2*LN(F25/-100+$F$3))))</f>
        <v>0</v>
      </c>
      <c r="G26" s="8">
        <f>IF(G25&lt;$G$4,0,INT($G$1*EXP($G$2*LN(G25/100+$G$3))))</f>
        <v>0</v>
      </c>
      <c r="H26" s="8">
        <f>IF(H25&lt;$H$4,0,INT($H$1*EXP($H$2*LN(H25/100+$H$3))))</f>
        <v>0</v>
      </c>
      <c r="I26" s="8">
        <f>IF(OR(I25&gt;$I$4,I25=0),0,INT($I$1*EXP($I$2*LN(-(INT(I25/10000)*60+MOD(I25,10000)/100)+$I$3))))</f>
        <v>0</v>
      </c>
      <c r="J26" s="4">
        <f>SUM(C26:I26)</f>
        <v>0</v>
      </c>
    </row>
    <row r="27" spans="2:9" ht="15">
      <c r="B27" s="12" t="s">
        <v>33</v>
      </c>
      <c r="C27" s="1"/>
      <c r="D27" s="1"/>
      <c r="E27" s="1"/>
      <c r="F27" s="1"/>
      <c r="G27" s="1"/>
      <c r="H27" s="1"/>
      <c r="I27" s="1"/>
    </row>
    <row r="28" spans="1:10" ht="15">
      <c r="A28" s="11"/>
      <c r="B28" s="14"/>
      <c r="C28" s="8">
        <f>IF(OR(C27&gt;$C$4,C27=0),0,INT($C$1*EXP($C$2*LN(C27/-100+$C$3))))</f>
        <v>0</v>
      </c>
      <c r="D28" s="8">
        <f>IF(D27&lt;$D$4,0,INT($D$1*EXP($D$2*LN(D27/100+$D$3))))</f>
        <v>0</v>
      </c>
      <c r="E28" s="8">
        <f>IF(E27&lt;$E$4,0,INT($E$1*EXP($E$2*LN(E27/100+$E$3))))</f>
        <v>0</v>
      </c>
      <c r="F28" s="8">
        <f>IF(OR(F27&gt;$F$4,F27=0),0,INT($F$1*EXP($F$2*LN(F27/-100+$F$3))))</f>
        <v>0</v>
      </c>
      <c r="G28" s="8">
        <f>IF(G27&lt;$G$4,0,INT($G$1*EXP($G$2*LN(G27/100+$G$3))))</f>
        <v>0</v>
      </c>
      <c r="H28" s="8">
        <f>IF(H27&lt;$H$4,0,INT($H$1*EXP($H$2*LN(H27/100+$H$3))))</f>
        <v>0</v>
      </c>
      <c r="I28" s="8">
        <f>IF(OR(I27&gt;$I$4,I27=0),0,INT($I$1*EXP($I$2*LN(-(INT(I27/10000)*60+MOD(I27,10000)/100)+$I$3))))</f>
        <v>0</v>
      </c>
      <c r="J28" s="4">
        <f>SUM(C28:I28)</f>
        <v>0</v>
      </c>
    </row>
    <row r="29" spans="2:9" ht="15">
      <c r="B29" s="12" t="s">
        <v>29</v>
      </c>
      <c r="C29" s="1"/>
      <c r="D29" s="1"/>
      <c r="E29" s="1"/>
      <c r="F29" s="1"/>
      <c r="G29" s="1"/>
      <c r="H29" s="1"/>
      <c r="I29" s="1"/>
    </row>
    <row r="30" spans="1:10" ht="15">
      <c r="A30" s="11"/>
      <c r="B30" s="14"/>
      <c r="C30" s="8">
        <f>IF(OR(C29&gt;$C$4,C29=0),0,INT($C$1*EXP($C$2*LN(C29/-100+$C$3))))</f>
        <v>0</v>
      </c>
      <c r="D30" s="8">
        <f>IF(D29&lt;$D$4,0,INT($D$1*EXP($D$2*LN(D29/100+$D$3))))</f>
        <v>0</v>
      </c>
      <c r="E30" s="8">
        <f>IF(E29&lt;$E$4,0,INT($E$1*EXP($E$2*LN(E29/100+$E$3))))</f>
        <v>0</v>
      </c>
      <c r="F30" s="8">
        <f>IF(OR(F29&gt;$F$4,F29=0),0,INT($F$1*EXP($F$2*LN(F29/-100+$F$3))))</f>
        <v>0</v>
      </c>
      <c r="G30" s="8">
        <f>IF(G29&lt;$G$4,0,INT($G$1*EXP($G$2*LN(G29/100+$G$3))))</f>
        <v>0</v>
      </c>
      <c r="H30" s="8">
        <f>IF(H29&lt;$H$4,0,INT($H$1*EXP($H$2*LN(H29/100+$H$3))))</f>
        <v>0</v>
      </c>
      <c r="I30" s="8">
        <f>IF(OR(I29&gt;$I$4,I29=0),0,INT($I$1*EXP($I$2*LN(-(INT(I29/10000)*60+MOD(I29,10000)/100)+$I$3))))</f>
        <v>0</v>
      </c>
      <c r="J30" s="4">
        <f>SUM(C30:I30)</f>
        <v>0</v>
      </c>
    </row>
    <row r="31" spans="2:9" ht="15">
      <c r="B31" s="12" t="s">
        <v>19</v>
      </c>
      <c r="C31" s="1"/>
      <c r="D31" s="1"/>
      <c r="E31" s="1"/>
      <c r="F31" s="1"/>
      <c r="G31" s="1"/>
      <c r="H31" s="1"/>
      <c r="I31" s="1"/>
    </row>
    <row r="32" spans="1:10" ht="15">
      <c r="A32" s="11"/>
      <c r="B32" s="14"/>
      <c r="C32" s="8">
        <f>IF(OR(C31&gt;$C$4,C31=0),0,INT($C$1*EXP($C$2*LN(C31/-100+$C$3))))</f>
        <v>0</v>
      </c>
      <c r="D32" s="8">
        <f>IF(D31&lt;$D$4,0,INT($D$1*EXP($D$2*LN(D31/100+$D$3))))</f>
        <v>0</v>
      </c>
      <c r="E32" s="8">
        <f>IF(E31&lt;$E$4,0,INT($E$1*EXP($E$2*LN(E31/100+$E$3))))</f>
        <v>0</v>
      </c>
      <c r="F32" s="8">
        <f>IF(OR(F31&gt;$F$4,F31=0),0,INT($F$1*EXP($F$2*LN(F31/-100+$F$3))))</f>
        <v>0</v>
      </c>
      <c r="G32" s="8">
        <f>IF(G31&lt;$G$4,0,INT($G$1*EXP($G$2*LN(G31/100+$G$3))))</f>
        <v>0</v>
      </c>
      <c r="H32" s="8">
        <f>IF(H31&lt;$H$4,0,INT($H$1*EXP($H$2*LN(H31/100+$H$3))))</f>
        <v>0</v>
      </c>
      <c r="I32" s="8">
        <f>IF(OR(I31&gt;$I$4,I31=0),0,INT($I$1*EXP($I$2*LN(-(INT(I31/10000)*60+MOD(I31,10000)/100)+$I$3))))</f>
        <v>0</v>
      </c>
      <c r="J32" s="4">
        <f>SUM(C32:I32)</f>
        <v>0</v>
      </c>
    </row>
    <row r="33" spans="2:9" ht="15">
      <c r="B33" s="12" t="s">
        <v>20</v>
      </c>
      <c r="C33" s="1"/>
      <c r="D33" s="1"/>
      <c r="E33" s="1"/>
      <c r="F33" s="1"/>
      <c r="G33" s="1"/>
      <c r="H33" s="1"/>
      <c r="I33" s="1"/>
    </row>
    <row r="34" spans="1:10" ht="15">
      <c r="A34" s="11"/>
      <c r="B34" s="14"/>
      <c r="C34" s="8">
        <f>IF(OR(C33&gt;$C$4,C33=0),0,INT($C$1*EXP($C$2*LN(C33/-100+$C$3))))</f>
        <v>0</v>
      </c>
      <c r="D34" s="8">
        <f>IF(D33&lt;$D$4,0,INT($D$1*EXP($D$2*LN(D33/100+$D$3))))</f>
        <v>0</v>
      </c>
      <c r="E34" s="8">
        <f>IF(E33&lt;$E$4,0,INT($E$1*EXP($E$2*LN(E33/100+$E$3))))</f>
        <v>0</v>
      </c>
      <c r="F34" s="8">
        <f>IF(OR(F33&gt;$F$4,F33=0),0,INT($F$1*EXP($F$2*LN(F33/-100+$F$3))))</f>
        <v>0</v>
      </c>
      <c r="G34" s="8">
        <f>IF(G33&lt;$G$4,0,INT($G$1*EXP($G$2*LN(G33/100+$G$3))))</f>
        <v>0</v>
      </c>
      <c r="H34" s="8">
        <f>IF(H33&lt;$H$4,0,INT($H$1*EXP($H$2*LN(H33/100+$H$3))))</f>
        <v>0</v>
      </c>
      <c r="I34" s="8">
        <f>IF(OR(I33&gt;$I$4,I33=0),0,INT($I$1*EXP($I$2*LN(-(INT(I33/10000)*60+MOD(I33,10000)/100)+$I$3))))</f>
        <v>0</v>
      </c>
      <c r="J34" s="4">
        <f>SUM(C34:I34)</f>
        <v>0</v>
      </c>
    </row>
    <row r="35" spans="2:10" ht="12.75">
      <c r="B35" t="s">
        <v>27</v>
      </c>
      <c r="C35">
        <f>(C16+C18+C20+C22+C24+C26+C28+C30+C32+C34)/10</f>
        <v>0</v>
      </c>
      <c r="D35">
        <f aca="true" t="shared" si="0" ref="D35:J35">(D16+D18+D20+D22+D24+D26+D28+D30+D32+D34)/10</f>
        <v>0</v>
      </c>
      <c r="E35">
        <f t="shared" si="0"/>
        <v>0</v>
      </c>
      <c r="F35">
        <f t="shared" si="0"/>
        <v>0</v>
      </c>
      <c r="G35">
        <f t="shared" si="0"/>
        <v>0</v>
      </c>
      <c r="H35">
        <f t="shared" si="0"/>
        <v>0</v>
      </c>
      <c r="I35">
        <f t="shared" si="0"/>
        <v>0</v>
      </c>
      <c r="J35">
        <f t="shared" si="0"/>
        <v>0</v>
      </c>
    </row>
    <row r="37" ht="12.75">
      <c r="B37" s="21" t="s">
        <v>28</v>
      </c>
    </row>
    <row r="39" spans="2:9" ht="15">
      <c r="B39" s="12" t="s">
        <v>15</v>
      </c>
      <c r="C39" s="1">
        <v>1904</v>
      </c>
      <c r="D39" s="1">
        <v>156</v>
      </c>
      <c r="E39" s="1">
        <v>1277</v>
      </c>
      <c r="F39" s="1">
        <v>3174</v>
      </c>
      <c r="G39" s="1">
        <v>439</v>
      </c>
      <c r="H39" s="1">
        <v>3379</v>
      </c>
      <c r="I39" s="1">
        <v>25670</v>
      </c>
    </row>
    <row r="40" spans="1:10" ht="15">
      <c r="A40" s="11"/>
      <c r="B40" s="14"/>
      <c r="C40" s="8">
        <f>IF(OR(C39&gt;$C$4,C39=0),0,INT($C$1*EXP($C$2*LN(C39/-100+$C$3))))</f>
        <v>387</v>
      </c>
      <c r="D40" s="8">
        <f>IF(D39&lt;$D$4,0,INT($D$1*EXP($D$2*LN(D39/100+$D$3))))</f>
        <v>689</v>
      </c>
      <c r="E40" s="8">
        <f>IF(E39&lt;$E$4,0,INT($E$1*EXP($E$2*LN(E39/100+$E$3))))</f>
        <v>712</v>
      </c>
      <c r="F40" s="8">
        <f>IF(OR(F39&gt;$F$4,F39=0),0,INT($F$1*EXP($F$2*LN(F39/-100+$F$3))))</f>
        <v>367</v>
      </c>
      <c r="G40" s="8">
        <f>IF(G39&lt;$G$4,0,INT($G$1*EXP($G$2*LN(G39/100+$G$3))))</f>
        <v>401</v>
      </c>
      <c r="H40" s="8">
        <f>IF(H39&lt;$H$4,0,INT($H$1*EXP($H$2*LN(H39/100+$H$3))))</f>
        <v>549</v>
      </c>
      <c r="I40" s="8">
        <f>IF(OR(I39&gt;$I$4,I39=0),0,INT($I$1*EXP($I$2*LN(-(INT(I39/10000)*60+MOD(I39,10000)/100)+$I$3))))</f>
        <v>396</v>
      </c>
      <c r="J40" s="4">
        <f>SUM(C40:I40)</f>
        <v>3501</v>
      </c>
    </row>
    <row r="41" spans="2:9" ht="15">
      <c r="B41" s="12" t="s">
        <v>26</v>
      </c>
      <c r="C41" s="1">
        <v>2234</v>
      </c>
      <c r="D41" s="1">
        <v>136</v>
      </c>
      <c r="E41" s="1">
        <v>1103</v>
      </c>
      <c r="F41" s="1">
        <v>3224</v>
      </c>
      <c r="G41" s="1">
        <v>375</v>
      </c>
      <c r="H41" s="1">
        <v>2685</v>
      </c>
      <c r="I41" s="1">
        <v>35170</v>
      </c>
    </row>
    <row r="42" spans="1:10" ht="15">
      <c r="A42" s="11"/>
      <c r="B42" s="14"/>
      <c r="C42" s="8">
        <f>IF(OR(C41&gt;$C$4,C41=0),0,INT($C$1*EXP($C$2*LN(C41/-100+$C$3))))</f>
        <v>137</v>
      </c>
      <c r="D42" s="8">
        <f>IF(D41&lt;$D$4,0,INT($D$1*EXP($D$2*LN(D41/100+$D$3))))</f>
        <v>470</v>
      </c>
      <c r="E42" s="8">
        <f>IF(E41&lt;$E$4,0,INT($E$1*EXP($E$2*LN(E41/100+$E$3))))</f>
        <v>597</v>
      </c>
      <c r="F42" s="8">
        <f>IF(OR(F41&gt;$F$4,F41=0),0,INT($F$1*EXP($F$2*LN(F41/-100+$F$3))))</f>
        <v>337</v>
      </c>
      <c r="G42" s="8">
        <f>IF(G41&lt;$G$4,0,INT($G$1*EXP($G$2*LN(G41/100+$G$3))))</f>
        <v>252</v>
      </c>
      <c r="H42" s="8">
        <f>IF(H41&lt;$H$4,0,INT($H$1*EXP($H$2*LN(H41/100+$H$3))))</f>
        <v>417</v>
      </c>
      <c r="I42" s="8">
        <f>IF(OR(I41&gt;$I$4,I41=0),0,INT($I$1*EXP($I$2*LN(-(INT(I41/10000)*60+MOD(I41,10000)/100)+$I$3))))</f>
        <v>38</v>
      </c>
      <c r="J42" s="4">
        <f>SUM(C42:I42)</f>
        <v>2248</v>
      </c>
    </row>
    <row r="43" spans="2:9" ht="15">
      <c r="B43" s="12" t="s">
        <v>16</v>
      </c>
      <c r="C43" s="1">
        <v>1874</v>
      </c>
      <c r="D43" s="1">
        <v>147</v>
      </c>
      <c r="E43" s="1">
        <v>1201</v>
      </c>
      <c r="F43" s="1">
        <v>2794</v>
      </c>
      <c r="G43" s="1">
        <v>448</v>
      </c>
      <c r="H43" s="1">
        <v>4159</v>
      </c>
      <c r="I43" s="1">
        <v>22220</v>
      </c>
    </row>
    <row r="44" spans="1:10" ht="15">
      <c r="A44" s="11"/>
      <c r="B44" s="14"/>
      <c r="C44" s="8">
        <f>IF(OR(C43&gt;$C$4,C43=0),0,INT($C$1*EXP($C$2*LN(C43/-100+$C$3))))</f>
        <v>415</v>
      </c>
      <c r="D44" s="8">
        <f>IF(D43&lt;$D$4,0,INT($D$1*EXP($D$2*LN(D43/100+$D$3))))</f>
        <v>588</v>
      </c>
      <c r="E44" s="8">
        <f>IF(E43&lt;$E$4,0,INT($E$1*EXP($E$2*LN(E43/100+$E$3))))</f>
        <v>662</v>
      </c>
      <c r="F44" s="8">
        <f>IF(OR(F43&gt;$F$4,F43=0),0,INT($F$1*EXP($F$2*LN(F43/-100+$F$3))))</f>
        <v>636</v>
      </c>
      <c r="G44" s="8">
        <f>IF(G43&lt;$G$4,0,INT($G$1*EXP($G$2*LN(G43/100+$G$3))))</f>
        <v>423</v>
      </c>
      <c r="H44" s="8">
        <f>IF(H43&lt;$H$4,0,INT($H$1*EXP($H$2*LN(H43/100+$H$3))))</f>
        <v>698</v>
      </c>
      <c r="I44" s="8">
        <f>IF(OR(I43&gt;$I$4,I43=0),0,INT($I$1*EXP($I$2*LN(-(INT(I43/10000)*60+MOD(I43,10000)/100)+$I$3))))</f>
        <v>794</v>
      </c>
      <c r="J44" s="4">
        <f>SUM(C44:I44)</f>
        <v>4216</v>
      </c>
    </row>
    <row r="45" spans="2:9" ht="15">
      <c r="B45" s="12" t="s">
        <v>29</v>
      </c>
      <c r="C45" s="1">
        <v>2004</v>
      </c>
      <c r="D45" s="1">
        <v>150</v>
      </c>
      <c r="E45" s="1">
        <v>1122</v>
      </c>
      <c r="F45" s="1">
        <v>3074</v>
      </c>
      <c r="G45" s="1">
        <v>448</v>
      </c>
      <c r="H45" s="1">
        <v>2867</v>
      </c>
      <c r="I45" s="1">
        <v>33100</v>
      </c>
    </row>
    <row r="46" spans="1:10" ht="15">
      <c r="A46" s="11"/>
      <c r="B46" s="14"/>
      <c r="C46" s="8">
        <f>IF(OR(C45&gt;$C$4,C45=0),0,INT($C$1*EXP($C$2*LN(C45/-100+$C$3))))</f>
        <v>299</v>
      </c>
      <c r="D46" s="8">
        <f>IF(D45&lt;$D$4,0,INT($D$1*EXP($D$2*LN(D45/100+$D$3))))</f>
        <v>621</v>
      </c>
      <c r="E46" s="8">
        <f>IF(E45&lt;$E$4,0,INT($E$1*EXP($E$2*LN(E45/100+$E$3))))</f>
        <v>610</v>
      </c>
      <c r="F46" s="8">
        <f>IF(OR(F45&gt;$F$4,F45=0),0,INT($F$1*EXP($F$2*LN(F45/-100+$F$3))))</f>
        <v>432</v>
      </c>
      <c r="G46" s="8">
        <f>IF(G45&lt;$G$4,0,INT($G$1*EXP($G$2*LN(G45/100+$G$3))))</f>
        <v>423</v>
      </c>
      <c r="H46" s="8">
        <f>IF(H45&lt;$H$4,0,INT($H$1*EXP($H$2*LN(H45/100+$H$3))))</f>
        <v>451</v>
      </c>
      <c r="I46" s="8">
        <f>IF(OR(I45&gt;$I$4,I45=0),0,INT($I$1*EXP($I$2*LN(-(INT(I45/10000)*60+MOD(I45,10000)/100)+$I$3))))</f>
        <v>131</v>
      </c>
      <c r="J46" s="4">
        <f>SUM(C46:I46)</f>
        <v>2967</v>
      </c>
    </row>
    <row r="47" spans="2:9" ht="15">
      <c r="B47" s="12" t="s">
        <v>20</v>
      </c>
      <c r="C47" s="1">
        <v>2184</v>
      </c>
      <c r="D47" s="1">
        <v>144</v>
      </c>
      <c r="E47" s="1">
        <v>1069</v>
      </c>
      <c r="F47" s="1">
        <v>2944</v>
      </c>
      <c r="G47" s="1">
        <v>433</v>
      </c>
      <c r="H47" s="1">
        <v>4568</v>
      </c>
      <c r="I47" s="1">
        <v>23500</v>
      </c>
    </row>
    <row r="48" spans="1:10" ht="15">
      <c r="A48" s="11"/>
      <c r="B48" s="14"/>
      <c r="C48" s="8">
        <f>IF(OR(C47&gt;$C$4,C47=0),0,INT($C$1*EXP($C$2*LN(C47/-100+$C$3))))</f>
        <v>167</v>
      </c>
      <c r="D48" s="8">
        <f>IF(D47&lt;$D$4,0,INT($D$1*EXP($D$2*LN(D47/100+$D$3))))</f>
        <v>555</v>
      </c>
      <c r="E48" s="8">
        <f>IF(E47&lt;$E$4,0,INT($E$1*EXP($E$2*LN(E47/100+$E$3))))</f>
        <v>575</v>
      </c>
      <c r="F48" s="8">
        <f>IF(OR(F47&gt;$F$4,F47=0),0,INT($F$1*EXP($F$2*LN(F47/-100+$F$3))))</f>
        <v>522</v>
      </c>
      <c r="G48" s="8">
        <f>IF(G47&lt;$G$4,0,INT($G$1*EXP($G$2*LN(G47/100+$G$3))))</f>
        <v>386</v>
      </c>
      <c r="H48" s="8">
        <f>IF(H47&lt;$H$4,0,INT($H$1*EXP($H$2*LN(H47/100+$H$3))))</f>
        <v>777</v>
      </c>
      <c r="I48" s="8">
        <f>IF(OR(I47&gt;$I$4,I47=0),0,INT($I$1*EXP($I$2*LN(-(INT(I47/10000)*60+MOD(I47,10000)/100)+$I$3))))</f>
        <v>632</v>
      </c>
      <c r="J48" s="4">
        <f>SUM(C48:I48)</f>
        <v>3614</v>
      </c>
    </row>
    <row r="49" spans="2:10" ht="12.75">
      <c r="B49" t="s">
        <v>27</v>
      </c>
      <c r="C49">
        <f>(C40+C42+C44+C46+C48)/6</f>
        <v>234.16666666666666</v>
      </c>
      <c r="D49">
        <f aca="true" t="shared" si="1" ref="D49:J49">(D40+D42+D44+D46+D48)/6</f>
        <v>487.1666666666667</v>
      </c>
      <c r="E49">
        <f t="shared" si="1"/>
        <v>526</v>
      </c>
      <c r="F49">
        <f t="shared" si="1"/>
        <v>382.3333333333333</v>
      </c>
      <c r="G49">
        <f t="shared" si="1"/>
        <v>314.1666666666667</v>
      </c>
      <c r="H49">
        <f t="shared" si="1"/>
        <v>482</v>
      </c>
      <c r="I49">
        <f t="shared" si="1"/>
        <v>331.8333333333333</v>
      </c>
      <c r="J49">
        <f t="shared" si="1"/>
        <v>2757.6666666666665</v>
      </c>
    </row>
    <row r="52" ht="12.75">
      <c r="B52" s="21" t="s">
        <v>30</v>
      </c>
    </row>
    <row r="54" spans="1:9" ht="15">
      <c r="A54" s="9">
        <v>3</v>
      </c>
      <c r="B54" s="12" t="s">
        <v>15</v>
      </c>
      <c r="C54" s="1">
        <v>1874</v>
      </c>
      <c r="D54" s="1">
        <v>149</v>
      </c>
      <c r="E54" s="1">
        <v>1240</v>
      </c>
      <c r="F54" s="1">
        <v>2844</v>
      </c>
      <c r="G54" s="1">
        <v>430</v>
      </c>
      <c r="H54" s="1">
        <v>3447</v>
      </c>
      <c r="I54" s="1">
        <v>30420</v>
      </c>
    </row>
    <row r="55" spans="1:10" ht="15">
      <c r="A55" s="11"/>
      <c r="B55" s="14"/>
      <c r="C55" s="8">
        <f>IF(OR(C54&gt;$C$4,C54=0),0,INT($C$1*EXP($C$2*LN(C54/-100+$C$3))))</f>
        <v>415</v>
      </c>
      <c r="D55" s="8">
        <f>IF(D54&lt;$D$4,0,INT($D$1*EXP($D$2*LN(D54/100+$D$3))))</f>
        <v>610</v>
      </c>
      <c r="E55" s="8">
        <f>IF(E54&lt;$E$4,0,INT($E$1*EXP($E$2*LN(E54/100+$E$3))))</f>
        <v>688</v>
      </c>
      <c r="F55" s="8">
        <f>IF(OR(F54&gt;$F$4,F54=0),0,INT($F$1*EXP($F$2*LN(F54/-100+$F$3))))</f>
        <v>597</v>
      </c>
      <c r="G55" s="8">
        <f>IF(G54&lt;$G$4,0,INT($G$1*EXP($G$2*LN(G54/100+$G$3))))</f>
        <v>379</v>
      </c>
      <c r="H55" s="8">
        <f>IF(H54&lt;$H$4,0,INT($H$1*EXP($H$2*LN(H54/100+$H$3))))</f>
        <v>562</v>
      </c>
      <c r="I55" s="8">
        <f>IF(OR(I54&gt;$I$4,I54=0),0,INT($I$1*EXP($I$2*LN(-(INT(I54/10000)*60+MOD(I54,10000)/100)+$I$3))))</f>
        <v>327</v>
      </c>
      <c r="J55" s="4">
        <f>SUM(C55:I55)</f>
        <v>3578</v>
      </c>
    </row>
    <row r="56" spans="1:9" ht="15">
      <c r="A56" s="9">
        <v>1</v>
      </c>
      <c r="B56" s="12" t="s">
        <v>16</v>
      </c>
      <c r="C56" s="1">
        <v>1984</v>
      </c>
      <c r="D56" s="1">
        <v>149</v>
      </c>
      <c r="E56" s="1">
        <v>1230</v>
      </c>
      <c r="F56" s="1">
        <v>2744</v>
      </c>
      <c r="G56" s="1">
        <v>462</v>
      </c>
      <c r="H56" s="1">
        <v>3868</v>
      </c>
      <c r="I56" s="1">
        <v>23150</v>
      </c>
    </row>
    <row r="57" spans="1:10" ht="15">
      <c r="A57" s="11"/>
      <c r="B57" s="14"/>
      <c r="C57" s="8">
        <f>IF(OR(C56&gt;$C$4,C56=0),0,INT($C$1*EXP($C$2*LN(C56/-100+$C$3))))</f>
        <v>316</v>
      </c>
      <c r="D57" s="8">
        <f>IF(D56&lt;$D$4,0,INT($D$1*EXP($D$2*LN(D56/100+$D$3))))</f>
        <v>610</v>
      </c>
      <c r="E57" s="8">
        <f>IF(E56&lt;$E$4,0,INT($E$1*EXP($E$2*LN(E56/100+$E$3))))</f>
        <v>681</v>
      </c>
      <c r="F57" s="8">
        <f>IF(OR(F56&gt;$F$4,F56=0),0,INT($F$1*EXP($F$2*LN(F56/-100+$F$3))))</f>
        <v>676</v>
      </c>
      <c r="G57" s="8">
        <f>IF(G56&lt;$G$4,0,INT($G$1*EXP($G$2*LN(G56/100+$G$3))))</f>
        <v>459</v>
      </c>
      <c r="H57" s="8">
        <f>IF(H56&lt;$H$4,0,INT($H$1*EXP($H$2*LN(H56/100+$H$3))))</f>
        <v>642</v>
      </c>
      <c r="I57" s="8">
        <f>IF(OR(I56&gt;$I$4,I56=0),0,INT($I$1*EXP($I$2*LN(-(INT(I56/10000)*60+MOD(I56,10000)/100)+$I$3))))</f>
        <v>674</v>
      </c>
      <c r="J57" s="4">
        <f>SUM(C57:I57)</f>
        <v>4058</v>
      </c>
    </row>
    <row r="58" spans="1:9" ht="15">
      <c r="A58" s="9">
        <v>5</v>
      </c>
      <c r="B58" s="12" t="s">
        <v>17</v>
      </c>
      <c r="C58" s="1">
        <v>2274</v>
      </c>
      <c r="D58" s="1">
        <v>143</v>
      </c>
      <c r="E58" s="1">
        <v>1049</v>
      </c>
      <c r="F58" s="1">
        <v>2994</v>
      </c>
      <c r="G58" s="1">
        <v>386</v>
      </c>
      <c r="H58" s="1">
        <v>3007</v>
      </c>
      <c r="I58" s="1">
        <v>24670</v>
      </c>
    </row>
    <row r="59" spans="1:10" ht="15">
      <c r="A59" s="11"/>
      <c r="B59" s="14"/>
      <c r="C59" s="8">
        <f>IF(OR(C58&gt;$C$4,C58=0),0,INT($C$1*EXP($C$2*LN(C58/-100+$C$3))))</f>
        <v>115</v>
      </c>
      <c r="D59" s="8">
        <f>IF(D58&lt;$D$4,0,INT($D$1*EXP($D$2*LN(D58/100+$D$3))))</f>
        <v>544</v>
      </c>
      <c r="E59" s="8">
        <f>IF(E58&lt;$E$4,0,INT($E$1*EXP($E$2*LN(E58/100+$E$3))))</f>
        <v>562</v>
      </c>
      <c r="F59" s="8">
        <f>IF(OR(F58&gt;$F$4,F58=0),0,INT($F$1*EXP($F$2*LN(F58/-100+$F$3))))</f>
        <v>486</v>
      </c>
      <c r="G59" s="8">
        <f>IF(G58&lt;$G$4,0,INT($G$1*EXP($G$2*LN(G58/100+$G$3))))</f>
        <v>276</v>
      </c>
      <c r="H59" s="8">
        <f>IF(H58&lt;$H$4,0,INT($H$1*EXP($H$2*LN(H58/100+$H$3))))</f>
        <v>478</v>
      </c>
      <c r="I59" s="8">
        <f>IF(OR(I58&gt;$I$4,I58=0),0,INT($I$1*EXP($I$2*LN(-(INT(I58/10000)*60+MOD(I58,10000)/100)+$I$3))))</f>
        <v>498</v>
      </c>
      <c r="J59" s="4">
        <f>SUM(C59:I59)</f>
        <v>2959</v>
      </c>
    </row>
    <row r="60" spans="1:9" ht="15">
      <c r="A60" s="9">
        <v>2</v>
      </c>
      <c r="B60" s="12" t="s">
        <v>18</v>
      </c>
      <c r="C60" s="1">
        <v>1904</v>
      </c>
      <c r="D60" s="1">
        <v>146</v>
      </c>
      <c r="E60" s="1">
        <v>873</v>
      </c>
      <c r="F60" s="1">
        <v>2764</v>
      </c>
      <c r="G60" s="1">
        <v>461</v>
      </c>
      <c r="H60" s="1">
        <v>2993</v>
      </c>
      <c r="I60" s="1">
        <v>22620</v>
      </c>
    </row>
    <row r="61" spans="1:10" ht="15">
      <c r="A61" s="11"/>
      <c r="B61" s="14"/>
      <c r="C61" s="8">
        <f>IF(OR(C60&gt;$C$4,C60=0),0,INT($C$1*EXP($C$2*LN(C60/-100+$C$3))))</f>
        <v>387</v>
      </c>
      <c r="D61" s="8">
        <f>IF(D60&lt;$D$4,0,INT($D$1*EXP($D$2*LN(D60/100+$D$3))))</f>
        <v>577</v>
      </c>
      <c r="E61" s="8">
        <f>IF(E60&lt;$E$4,0,INT($E$1*EXP($E$2*LN(E60/100+$E$3))))</f>
        <v>447</v>
      </c>
      <c r="F61" s="8">
        <f>IF(OR(F60&gt;$F$4,F60=0),0,INT($F$1*EXP($F$2*LN(F60/-100+$F$3))))</f>
        <v>659</v>
      </c>
      <c r="G61" s="8">
        <f>IF(G60&lt;$G$4,0,INT($G$1*EXP($G$2*LN(G60/100+$G$3))))</f>
        <v>456</v>
      </c>
      <c r="H61" s="8">
        <f>IF(H60&lt;$H$4,0,INT($H$1*EXP($H$2*LN(H60/100+$H$3))))</f>
        <v>475</v>
      </c>
      <c r="I61" s="8">
        <f>IF(OR(I60&gt;$I$4,I60=0),0,INT($I$1*EXP($I$2*LN(-(INT(I60/10000)*60+MOD(I60,10000)/100)+$I$3))))</f>
        <v>741</v>
      </c>
      <c r="J61" s="4">
        <f>SUM(C61:I61)</f>
        <v>3742</v>
      </c>
    </row>
    <row r="62" spans="1:9" ht="15">
      <c r="A62" s="9">
        <v>6</v>
      </c>
      <c r="B62" s="12" t="s">
        <v>19</v>
      </c>
      <c r="C62" s="1">
        <v>2534</v>
      </c>
      <c r="D62" s="1">
        <v>135</v>
      </c>
      <c r="E62" s="1">
        <v>955</v>
      </c>
      <c r="F62" s="1">
        <v>2924</v>
      </c>
      <c r="G62" s="1">
        <v>434</v>
      </c>
      <c r="H62" s="1">
        <v>1810</v>
      </c>
      <c r="I62" s="1">
        <v>24200</v>
      </c>
    </row>
    <row r="63" spans="1:10" ht="15">
      <c r="A63" s="11"/>
      <c r="B63" s="14"/>
      <c r="C63" s="8">
        <f>IF(OR(C62&gt;$C$4,C62=0),0,INT($C$1*EXP($C$2*LN(C62/-100+$C$3))))</f>
        <v>16</v>
      </c>
      <c r="D63" s="8">
        <f>IF(D62&lt;$D$4,0,INT($D$1*EXP($D$2*LN(D62/100+$D$3))))</f>
        <v>460</v>
      </c>
      <c r="E63" s="8">
        <f>IF(E62&lt;$E$4,0,INT($E$1*EXP($E$2*LN(E62/100+$E$3))))</f>
        <v>500</v>
      </c>
      <c r="F63" s="8">
        <f>IF(OR(F62&gt;$F$4,F62=0),0,INT($F$1*EXP($F$2*LN(F62/-100+$F$3))))</f>
        <v>537</v>
      </c>
      <c r="G63" s="8">
        <f>IF(G62&lt;$G$4,0,INT($G$1*EXP($G$2*LN(G62/100+$G$3))))</f>
        <v>388</v>
      </c>
      <c r="H63" s="8">
        <f>IF(H62&lt;$H$4,0,INT($H$1*EXP($H$2*LN(H62/100+$H$3))))</f>
        <v>254</v>
      </c>
      <c r="I63" s="8">
        <f>IF(OR(I62&gt;$I$4,I62=0),0,INT($I$1*EXP($I$2*LN(-(INT(I62/10000)*60+MOD(I62,10000)/100)+$I$3))))</f>
        <v>550</v>
      </c>
      <c r="J63" s="4">
        <f>SUM(C63:I63)</f>
        <v>2705</v>
      </c>
    </row>
    <row r="64" spans="1:9" ht="15">
      <c r="A64" s="9">
        <v>8</v>
      </c>
      <c r="B64" s="12" t="s">
        <v>24</v>
      </c>
      <c r="C64" s="1">
        <v>2024</v>
      </c>
      <c r="D64" s="1">
        <v>140</v>
      </c>
      <c r="E64" s="1">
        <v>1019</v>
      </c>
      <c r="F64" s="1">
        <v>3154</v>
      </c>
      <c r="G64" s="1">
        <v>388</v>
      </c>
      <c r="H64" s="1">
        <v>1907</v>
      </c>
      <c r="I64" s="1">
        <v>30930</v>
      </c>
    </row>
    <row r="65" spans="1:10" ht="15">
      <c r="A65" s="11"/>
      <c r="B65" s="14"/>
      <c r="C65" s="8">
        <f>IF(OR(C64&gt;$C$4,C64=0),0,INT($C$1*EXP($C$2*LN(C64/-100+$C$3))))</f>
        <v>283</v>
      </c>
      <c r="D65" s="8">
        <f>IF(D64&lt;$D$4,0,INT($D$1*EXP($D$2*LN(D64/100+$D$3))))</f>
        <v>512</v>
      </c>
      <c r="E65" s="8">
        <f>IF(E64&lt;$E$4,0,INT($E$1*EXP($E$2*LN(E64/100+$E$3))))</f>
        <v>542</v>
      </c>
      <c r="F65" s="8">
        <f>IF(OR(F64&gt;$F$4,F64=0),0,INT($F$1*EXP($F$2*LN(F64/-100+$F$3))))</f>
        <v>380</v>
      </c>
      <c r="G65" s="8">
        <f>IF(G64&lt;$G$4,0,INT($G$1*EXP($G$2*LN(G64/100+$G$3))))</f>
        <v>281</v>
      </c>
      <c r="H65" s="8">
        <f>IF(H64&lt;$H$4,0,INT($H$1*EXP($H$2*LN(H64/100+$H$3))))</f>
        <v>272</v>
      </c>
      <c r="I65" s="8">
        <f>IF(OR(I64&gt;$I$4,I64=0),0,INT($I$1*EXP($I$2*LN(-(INT(I64/10000)*60+MOD(I64,10000)/100)+$I$3))))</f>
        <v>284</v>
      </c>
      <c r="J65" s="4">
        <f>SUM(C65:I65)</f>
        <v>2554</v>
      </c>
    </row>
    <row r="66" spans="1:9" ht="15">
      <c r="A66" s="9">
        <v>4</v>
      </c>
      <c r="B66" s="12" t="s">
        <v>20</v>
      </c>
      <c r="C66" s="1">
        <v>2294</v>
      </c>
      <c r="D66" s="1">
        <v>135</v>
      </c>
      <c r="E66" s="1">
        <v>1103</v>
      </c>
      <c r="F66" s="1">
        <v>2984</v>
      </c>
      <c r="G66" s="1">
        <v>442</v>
      </c>
      <c r="H66" s="1">
        <v>4621</v>
      </c>
      <c r="I66" s="1">
        <v>25160</v>
      </c>
    </row>
    <row r="67" spans="1:10" ht="15">
      <c r="A67" s="11"/>
      <c r="B67" s="14"/>
      <c r="C67" s="8">
        <f>IF(OR(C66&gt;$C$4,C66=0),0,INT($C$1*EXP($C$2*LN(C66/-100+$C$3))))</f>
        <v>104</v>
      </c>
      <c r="D67" s="8">
        <f>IF(D66&lt;$D$4,0,INT($D$1*EXP($D$2*LN(D66/100+$D$3))))</f>
        <v>460</v>
      </c>
      <c r="E67" s="8">
        <f>IF(E66&lt;$E$4,0,INT($E$1*EXP($E$2*LN(E66/100+$E$3))))</f>
        <v>597</v>
      </c>
      <c r="F67" s="8">
        <f>IF(OR(F66&gt;$F$4,F66=0),0,INT($F$1*EXP($F$2*LN(F66/-100+$F$3))))</f>
        <v>493</v>
      </c>
      <c r="G67" s="8">
        <f>IF(G66&lt;$G$4,0,INT($G$1*EXP($G$2*LN(G66/100+$G$3))))</f>
        <v>408</v>
      </c>
      <c r="H67" s="8">
        <f>IF(H66&lt;$H$4,0,INT($H$1*EXP($H$2*LN(H66/100+$H$3))))</f>
        <v>787</v>
      </c>
      <c r="I67" s="8">
        <f>IF(OR(I66&gt;$I$4,I66=0),0,INT($I$1*EXP($I$2*LN(-(INT(I66/10000)*60+MOD(I66,10000)/100)+$I$3))))</f>
        <v>447</v>
      </c>
      <c r="J67" s="4">
        <f>SUM(C67:I67)</f>
        <v>3296</v>
      </c>
    </row>
    <row r="68" spans="1:9" ht="15">
      <c r="A68" s="9">
        <v>7</v>
      </c>
      <c r="B68" s="12" t="s">
        <v>21</v>
      </c>
      <c r="C68" s="1">
        <v>2314</v>
      </c>
      <c r="D68" s="1">
        <v>149</v>
      </c>
      <c r="E68" s="1">
        <v>1028</v>
      </c>
      <c r="F68" s="1">
        <v>3154</v>
      </c>
      <c r="G68" s="1">
        <v>404</v>
      </c>
      <c r="H68" s="1">
        <v>3326</v>
      </c>
      <c r="I68" s="1">
        <v>32020</v>
      </c>
    </row>
    <row r="69" spans="1:10" ht="15">
      <c r="A69" s="11"/>
      <c r="B69" s="14"/>
      <c r="C69" s="8">
        <f>IF(OR(C68&gt;$C$4,C68=0),0,INT($C$1*EXP($C$2*LN(C68/-100+$C$3))))</f>
        <v>94</v>
      </c>
      <c r="D69" s="8">
        <f>IF(D68&lt;$D$4,0,INT($D$1*EXP($D$2*LN(D68/100+$D$3))))</f>
        <v>610</v>
      </c>
      <c r="E69" s="8">
        <f>IF(E68&lt;$E$4,0,INT($E$1*EXP($E$2*LN(E68/100+$E$3))))</f>
        <v>548</v>
      </c>
      <c r="F69" s="8">
        <f>IF(OR(F68&gt;$F$4,F68=0),0,INT($F$1*EXP($F$2*LN(F68/-100+$F$3))))</f>
        <v>380</v>
      </c>
      <c r="G69" s="8">
        <f>IF(G68&lt;$G$4,0,INT($G$1*EXP($G$2*LN(G68/100+$G$3))))</f>
        <v>317</v>
      </c>
      <c r="H69" s="8">
        <f>IF(H68&lt;$H$4,0,INT($H$1*EXP($H$2*LN(H68/100+$H$3))))</f>
        <v>538</v>
      </c>
      <c r="I69" s="8">
        <f>IF(OR(I68&gt;$I$4,I68=0),0,INT($I$1*EXP($I$2*LN(-(INT(I68/10000)*60+MOD(I68,10000)/100)+$I$3))))</f>
        <v>200</v>
      </c>
      <c r="J69" s="4">
        <f>SUM(C69:I69)</f>
        <v>2687</v>
      </c>
    </row>
    <row r="70" spans="1:9" ht="15">
      <c r="A70" s="9">
        <v>9</v>
      </c>
      <c r="B70" s="12" t="s">
        <v>25</v>
      </c>
      <c r="C70" s="1">
        <v>2174</v>
      </c>
      <c r="D70" s="1">
        <v>120</v>
      </c>
      <c r="E70" s="1">
        <v>1061</v>
      </c>
      <c r="F70" s="1">
        <v>2854</v>
      </c>
      <c r="G70" s="1">
        <v>438</v>
      </c>
      <c r="H70" s="1">
        <v>2327</v>
      </c>
      <c r="I70" s="1">
        <v>0</v>
      </c>
    </row>
    <row r="71" spans="1:10" ht="15">
      <c r="A71" s="11"/>
      <c r="B71" s="14"/>
      <c r="C71" s="8">
        <f>IF(OR(C70&gt;$C$4,C70=0),0,INT($C$1*EXP($C$2*LN(C70/-100+$C$3))))</f>
        <v>174</v>
      </c>
      <c r="D71" s="8">
        <f>IF(D70&lt;$D$4,0,INT($D$1*EXP($D$2*LN(D70/100+$D$3))))</f>
        <v>312</v>
      </c>
      <c r="E71" s="8">
        <f>IF(E70&lt;$E$4,0,INT($E$1*EXP($E$2*LN(E70/100+$E$3))))</f>
        <v>569</v>
      </c>
      <c r="F71" s="8">
        <f>IF(OR(F70&gt;$F$4,F70=0),0,INT($F$1*EXP($F$2*LN(F70/-100+$F$3))))</f>
        <v>589</v>
      </c>
      <c r="G71" s="8">
        <f>IF(G70&lt;$G$4,0,INT($G$1*EXP($G$2*LN(G70/100+$G$3))))</f>
        <v>398</v>
      </c>
      <c r="H71" s="8">
        <f>IF(H70&lt;$H$4,0,INT($H$1*EXP($H$2*LN(H70/100+$H$3))))</f>
        <v>350</v>
      </c>
      <c r="I71" s="8">
        <f>IF(OR(I70&gt;$I$4,I70=0),0,INT($I$1*EXP($I$2*LN(-(INT(I70/10000)*60+MOD(I70,10000)/100)+$I$3))))</f>
        <v>0</v>
      </c>
      <c r="J71" s="4">
        <f>SUM(C71:I71)</f>
        <v>2392</v>
      </c>
    </row>
    <row r="72" spans="2:10" ht="12.75">
      <c r="B72" t="s">
        <v>27</v>
      </c>
      <c r="C72">
        <f>(C55+C57+C59+C61+C63+C65+C67+C69+C71)/9</f>
        <v>211.55555555555554</v>
      </c>
      <c r="D72">
        <f aca="true" t="shared" si="2" ref="D72:J72">(D55+D57+D59+D61+D63+D65+D67+D69+D71)/9</f>
        <v>521.6666666666666</v>
      </c>
      <c r="E72">
        <f t="shared" si="2"/>
        <v>570.4444444444445</v>
      </c>
      <c r="F72">
        <f t="shared" si="2"/>
        <v>533</v>
      </c>
      <c r="G72">
        <f t="shared" si="2"/>
        <v>373.55555555555554</v>
      </c>
      <c r="H72">
        <f t="shared" si="2"/>
        <v>484.22222222222223</v>
      </c>
      <c r="I72">
        <f>(I55+I57+I59+I61+I63+I65+I67+I69+I71)/8</f>
        <v>465.125</v>
      </c>
      <c r="J72">
        <f t="shared" si="2"/>
        <v>3107.8888888888887</v>
      </c>
    </row>
  </sheetData>
  <printOptions/>
  <pageMargins left="0.75" right="0.75" top="1" bottom="1" header="0.5" footer="0.5"/>
  <pageSetup fitToHeight="1" fitToWidth="1" horizontalDpi="360" verticalDpi="36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Michael E. Zuber</dc:creator>
  <cp:keywords/>
  <dc:description/>
  <cp:lastModifiedBy>lepe</cp:lastModifiedBy>
  <dcterms:created xsi:type="dcterms:W3CDTF">1999-03-27T18:24:36Z</dcterms:created>
  <dcterms:modified xsi:type="dcterms:W3CDTF">2004-08-13T19:42:37Z</dcterms:modified>
  <cp:category/>
  <cp:version/>
  <cp:contentType/>
  <cp:contentStatus/>
</cp:coreProperties>
</file>