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5" windowWidth="12120" windowHeight="9120" tabRatio="769" activeTab="0"/>
  </bookViews>
  <sheets>
    <sheet name="Heptathlon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<sst xmlns="http://schemas.openxmlformats.org/spreadsheetml/2006/main" count="26" uniqueCount="26">
  <si>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World Records</t>
  </si>
  <si>
    <t>You have to correct manual times before entering!</t>
  </si>
  <si>
    <t>Nr.</t>
  </si>
  <si>
    <t>LJ</t>
  </si>
  <si>
    <t>SP</t>
  </si>
  <si>
    <t>HJ</t>
  </si>
  <si>
    <t>JT</t>
  </si>
  <si>
    <t>Date</t>
  </si>
  <si>
    <t>200m</t>
  </si>
  <si>
    <t>800m</t>
  </si>
  <si>
    <t>100h</t>
  </si>
  <si>
    <t>Jackie Joyner-K</t>
  </si>
  <si>
    <t>Seoul 1988</t>
  </si>
  <si>
    <t>Add 0 to the 800m time.</t>
  </si>
  <si>
    <t>Just add 0.24 to short distance times</t>
  </si>
  <si>
    <t>Jab</t>
  </si>
  <si>
    <t>Keem</t>
  </si>
  <si>
    <t>Kimmo</t>
  </si>
  <si>
    <t>Kiptoo</t>
  </si>
  <si>
    <t>Patrik</t>
  </si>
  <si>
    <t>Renoo</t>
  </si>
  <si>
    <t>Risto</t>
  </si>
  <si>
    <t>Satu Ruotsalainen</t>
  </si>
  <si>
    <t>Tokio 1991</t>
  </si>
  <si>
    <t>Pokale</t>
  </si>
  <si>
    <t>TeroT</t>
  </si>
</sst>
</file>

<file path=xl/styles.xml><?xml version="1.0" encoding="utf-8"?>
<styleSheet xmlns="http://schemas.openxmlformats.org/spreadsheetml/2006/main">
  <numFmts count="5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* #,##0_-;\-* #,##0_-;_-* &quot;-&quot;_-;_-@_-"/>
    <numFmt numFmtId="178" formatCode="_-&quot;£ &quot;* #,##0.00_-;\-&quot;£ &quot;* #,##0.00_-;_-&quot;£ &quot;* &quot;-&quot;??_-;_-@_-"/>
    <numFmt numFmtId="179" formatCode="_-* #,##0.00_-;\-* #,##0.00_-;_-* &quot;-&quot;??_-;_-@_-"/>
    <numFmt numFmtId="180" formatCode="#,##0\ &quot;EEK&quot;;\-#,##0\ &quot;EEK&quot;"/>
    <numFmt numFmtId="181" formatCode="#,##0\ &quot;EEK&quot;;[Red]\-#,##0\ &quot;EEK&quot;"/>
    <numFmt numFmtId="182" formatCode="#,##0.00\ &quot;EEK&quot;;\-#,##0.00\ &quot;EEK&quot;"/>
    <numFmt numFmtId="183" formatCode="#,##0.00\ &quot;EEK&quot;;[Red]\-#,##0.00\ &quot;EEK&quot;"/>
    <numFmt numFmtId="184" formatCode="_-* #,##0\ &quot;EEK&quot;_-;\-* #,##0\ &quot;EEK&quot;_-;_-* &quot;-&quot;\ &quot;EEK&quot;_-;_-@_-"/>
    <numFmt numFmtId="185" formatCode="_-* #,##0\ _E_E_K_-;\-* #,##0\ _E_E_K_-;_-* &quot;-&quot;\ _E_E_K_-;_-@_-"/>
    <numFmt numFmtId="186" formatCode="_-* #,##0.00\ &quot;EEK&quot;_-;\-* #,##0.00\ &quot;EEK&quot;_-;_-* &quot;-&quot;??\ &quot;EEK&quot;_-;_-@_-"/>
    <numFmt numFmtId="187" formatCode="_-* #,##0.00\ _E_E_K_-;\-* #,##0.00\ _E_E_K_-;_-* &quot;-&quot;??\ _E_E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mmm/dd/yy"/>
    <numFmt numFmtId="203" formatCode="mmmm\ d\,\ yyyy"/>
    <numFmt numFmtId="204" formatCode="m:ss.00"/>
    <numFmt numFmtId="205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0"/>
    </font>
    <font>
      <sz val="8"/>
      <name val="Arial"/>
      <family val="0"/>
    </font>
    <font>
      <b/>
      <sz val="10"/>
      <color indexed="12"/>
      <name val="Arial"/>
      <family val="0"/>
    </font>
    <font>
      <sz val="10"/>
      <color indexed="10"/>
      <name val="Arial"/>
      <family val="2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1" fontId="6" fillId="2" borderId="2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3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1" fontId="5" fillId="4" borderId="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" xfId="0" applyFont="1" applyBorder="1" applyAlignment="1">
      <alignment/>
    </xf>
    <xf numFmtId="203" fontId="8" fillId="5" borderId="0" xfId="0" applyNumberFormat="1" applyFont="1" applyFill="1" applyAlignment="1">
      <alignment/>
    </xf>
    <xf numFmtId="0" fontId="8" fillId="0" borderId="3" xfId="0" applyFont="1" applyFill="1" applyBorder="1" applyAlignment="1">
      <alignment/>
    </xf>
    <xf numFmtId="0" fontId="8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1" fontId="5" fillId="4" borderId="0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workbookViewId="0" topLeftCell="A7">
      <selection activeCell="I32" sqref="I32"/>
    </sheetView>
  </sheetViews>
  <sheetFormatPr defaultColWidth="9.140625" defaultRowHeight="12.75"/>
  <cols>
    <col min="1" max="1" width="5.8515625" style="9" customWidth="1"/>
    <col min="2" max="2" width="19.8515625" style="0" customWidth="1"/>
    <col min="3" max="3" width="6.7109375" style="0" customWidth="1"/>
    <col min="4" max="6" width="6.421875" style="0" customWidth="1"/>
    <col min="7" max="7" width="6.28125" style="0" customWidth="1"/>
    <col min="8" max="8" width="6.421875" style="0" customWidth="1"/>
    <col min="9" max="9" width="6.7109375" style="0" customWidth="1"/>
    <col min="10" max="10" width="7.00390625" style="0" customWidth="1"/>
    <col min="11" max="13" width="8.8515625" style="0" customWidth="1"/>
    <col min="14" max="14" width="16.00390625" style="0" customWidth="1"/>
    <col min="15" max="16384" width="8.8515625" style="0" customWidth="1"/>
  </cols>
  <sheetData>
    <row r="1" spans="3:9" ht="12.75">
      <c r="C1" s="5">
        <v>9.23075</v>
      </c>
      <c r="D1" s="5">
        <v>916.325</v>
      </c>
      <c r="E1" s="5">
        <v>56.021</v>
      </c>
      <c r="F1" s="5">
        <v>4.99087</v>
      </c>
      <c r="G1" s="5">
        <v>124.7435</v>
      </c>
      <c r="H1" s="5">
        <v>15.9803</v>
      </c>
      <c r="I1" s="5">
        <v>0.11193</v>
      </c>
    </row>
    <row r="2" spans="3:9" ht="12.75">
      <c r="C2" s="5">
        <v>1.835</v>
      </c>
      <c r="D2" s="5">
        <v>1.348</v>
      </c>
      <c r="E2" s="5">
        <v>1.05</v>
      </c>
      <c r="F2" s="5">
        <v>1.81</v>
      </c>
      <c r="G2" s="5">
        <v>1.41</v>
      </c>
      <c r="H2" s="5">
        <v>1.04</v>
      </c>
      <c r="I2" s="5">
        <v>1.88</v>
      </c>
    </row>
    <row r="3" spans="3:9" ht="12.75">
      <c r="C3" s="6">
        <v>26.7</v>
      </c>
      <c r="D3" s="6">
        <v>-0.75</v>
      </c>
      <c r="E3" s="6">
        <v>-1.5</v>
      </c>
      <c r="F3" s="6">
        <v>42.5</v>
      </c>
      <c r="G3" s="6">
        <v>-2.1</v>
      </c>
      <c r="H3" s="6">
        <v>-3.8</v>
      </c>
      <c r="I3" s="6">
        <v>254</v>
      </c>
    </row>
    <row r="4" spans="3:9" ht="12.75">
      <c r="C4" s="7">
        <v>2640</v>
      </c>
      <c r="D4" s="7">
        <v>78</v>
      </c>
      <c r="E4" s="7">
        <v>153</v>
      </c>
      <c r="F4" s="7">
        <v>4208</v>
      </c>
      <c r="G4" s="7">
        <v>214</v>
      </c>
      <c r="H4" s="7">
        <v>387</v>
      </c>
      <c r="I4" s="7">
        <v>41079</v>
      </c>
    </row>
    <row r="5" spans="2:9" ht="12.75">
      <c r="B5" s="10" t="s">
        <v>1</v>
      </c>
      <c r="C5" s="10"/>
      <c r="D5" s="10"/>
      <c r="E5" s="10"/>
      <c r="F5" s="10"/>
      <c r="G5" s="10"/>
      <c r="H5" s="10"/>
      <c r="I5" s="10"/>
    </row>
    <row r="6" spans="2:9" ht="12.75">
      <c r="B6" s="10" t="s">
        <v>14</v>
      </c>
      <c r="C6" s="10"/>
      <c r="D6" s="10"/>
      <c r="E6" s="10"/>
      <c r="F6" s="10"/>
      <c r="G6" s="10"/>
      <c r="H6" s="10" t="s">
        <v>13</v>
      </c>
      <c r="I6" s="10"/>
    </row>
    <row r="7" spans="1:15" ht="13.5" thickBot="1">
      <c r="A7" s="15" t="s">
        <v>2</v>
      </c>
      <c r="B7" s="3" t="s">
        <v>7</v>
      </c>
      <c r="C7" s="3" t="s">
        <v>10</v>
      </c>
      <c r="D7" s="3" t="s">
        <v>5</v>
      </c>
      <c r="E7" s="3" t="s">
        <v>4</v>
      </c>
      <c r="F7" s="3" t="s">
        <v>8</v>
      </c>
      <c r="G7" s="3" t="s">
        <v>3</v>
      </c>
      <c r="H7" s="3" t="s">
        <v>6</v>
      </c>
      <c r="I7" s="3" t="s">
        <v>9</v>
      </c>
      <c r="J7" s="2"/>
      <c r="K7" s="9"/>
      <c r="L7" s="9"/>
      <c r="M7" s="9"/>
      <c r="O7" s="9"/>
    </row>
    <row r="8" spans="2:9" ht="15">
      <c r="B8" s="12" t="s">
        <v>11</v>
      </c>
      <c r="C8" s="1">
        <v>1269</v>
      </c>
      <c r="D8" s="1">
        <v>186</v>
      </c>
      <c r="E8" s="1">
        <v>1580</v>
      </c>
      <c r="F8" s="1">
        <v>2256</v>
      </c>
      <c r="G8" s="1">
        <v>727</v>
      </c>
      <c r="H8" s="1">
        <v>4566</v>
      </c>
      <c r="I8" s="1">
        <v>20851</v>
      </c>
    </row>
    <row r="9" spans="2:10" ht="15">
      <c r="B9" s="13" t="s">
        <v>12</v>
      </c>
      <c r="C9" s="8">
        <f>IF(OR(C8&gt;$C$4,C8=0),0,INT($C$1*EXP($C$2*LN(C8/-100+$C$3))))</f>
        <v>1172</v>
      </c>
      <c r="D9" s="8">
        <f>IF(D8&lt;$D$4,0,INT($D$1*EXP($D$2*LN(D8/100+$D$3))))</f>
        <v>1054</v>
      </c>
      <c r="E9" s="8">
        <f>IF(E8&lt;$E$4,0,INT($E$1*EXP($E$2*LN(E8/100+$E$3))))</f>
        <v>915</v>
      </c>
      <c r="F9" s="8">
        <f>IF(OR(F8&gt;$F$4,F8=0),0,INT($F$1*EXP($F$2*LN(F8/-100+$F$3))))</f>
        <v>1123</v>
      </c>
      <c r="G9" s="8">
        <f>IF(G8&lt;$G$4,0,INT($G$1*EXP($G$2*LN(G8/100+$G$3))))</f>
        <v>1264</v>
      </c>
      <c r="H9" s="8">
        <f>IF(H8&lt;$H$4,0,INT($H$1*EXP($H$2*LN(H8/100+$H$3))))</f>
        <v>776</v>
      </c>
      <c r="I9" s="8">
        <f>IF(OR(I8&gt;$I$4,I8=0),0,INT($I$1*EXP($I$2*LN(-(INT(I8/10000)*60+MOD(I8,10000)/100)+$I$3))))</f>
        <v>987</v>
      </c>
      <c r="J9" s="4">
        <f>SUM(C9:I9)</f>
        <v>7291</v>
      </c>
    </row>
    <row r="10" spans="2:9" ht="15">
      <c r="B10" s="12" t="s">
        <v>0</v>
      </c>
      <c r="C10" s="1">
        <v>1221</v>
      </c>
      <c r="D10" s="1">
        <v>209</v>
      </c>
      <c r="E10" s="1">
        <v>2263</v>
      </c>
      <c r="F10" s="1">
        <v>2134</v>
      </c>
      <c r="G10" s="1">
        <v>752</v>
      </c>
      <c r="H10" s="1">
        <v>7154</v>
      </c>
      <c r="I10" s="1">
        <v>15328</v>
      </c>
    </row>
    <row r="11" spans="1:10" ht="15">
      <c r="A11" s="11"/>
      <c r="B11" s="14"/>
      <c r="C11" s="8">
        <f>IF(OR(C10&gt;$C$4,C10=0),0,INT($C$1*EXP($C$2*LN(C10/-100+$C$3))))</f>
        <v>1246</v>
      </c>
      <c r="D11" s="8">
        <f>IF(D10&lt;$D$4,0,INT($D$1*EXP($D$2*LN(D10/100+$D$3))))</f>
        <v>1359</v>
      </c>
      <c r="E11" s="8">
        <f>IF(E10&lt;$E$4,0,INT($E$1*EXP($E$2*LN(E10/100+$E$3))))</f>
        <v>1378</v>
      </c>
      <c r="F11" s="8">
        <f>IF(OR(F10&gt;$F$4,F10=0),0,INT($F$1*EXP($F$2*LN(F10/-100+$F$3))))</f>
        <v>1251</v>
      </c>
      <c r="G11" s="8">
        <f>IF(G10&lt;$G$4,0,INT($G$1*EXP($G$2*LN(G10/100+$G$3))))</f>
        <v>1351</v>
      </c>
      <c r="H11" s="8">
        <f>IF(H10&lt;$H$4,0,INT($H$1*EXP($H$2*LN(H10/100+$H$3))))</f>
        <v>1281</v>
      </c>
      <c r="I11" s="8">
        <f>IF(OR(I10&gt;$I$4,I10=0),0,INT($I$1*EXP($I$2*LN(-(INT(I10/10000)*60+MOD(I10,10000)/100)+$I$3))))</f>
        <v>1224</v>
      </c>
      <c r="J11" s="4">
        <f>SUM(C11:I11)</f>
        <v>9090</v>
      </c>
    </row>
    <row r="12" spans="2:9" ht="15">
      <c r="B12" s="12" t="s">
        <v>22</v>
      </c>
      <c r="C12" s="1">
        <v>1354</v>
      </c>
      <c r="D12" s="1">
        <v>188</v>
      </c>
      <c r="E12" s="1">
        <v>1246</v>
      </c>
      <c r="F12" s="1">
        <v>2420</v>
      </c>
      <c r="G12" s="1">
        <v>618</v>
      </c>
      <c r="H12" s="1">
        <v>4704</v>
      </c>
      <c r="I12" s="1">
        <v>21324</v>
      </c>
    </row>
    <row r="13" spans="1:10" ht="15">
      <c r="A13" s="11"/>
      <c r="B13" s="14" t="s">
        <v>23</v>
      </c>
      <c r="C13" s="8">
        <f>IF(OR(C12&gt;$C$4,C12=0),0,INT($C$1*EXP($C$2*LN(C12/-100+$C$3))))</f>
        <v>1044</v>
      </c>
      <c r="D13" s="8">
        <f>IF(D12&lt;$D$4,0,INT($D$1*EXP($D$2*LN(D12/100+$D$3))))</f>
        <v>1080</v>
      </c>
      <c r="E13" s="8">
        <f>IF(E12&lt;$E$4,0,INT($E$1*EXP($E$2*LN(E12/100+$E$3))))</f>
        <v>692</v>
      </c>
      <c r="F13" s="8">
        <f>IF(OR(F12&gt;$F$4,F12=0),0,INT($F$1*EXP($F$2*LN(F12/-100+$F$3))))</f>
        <v>962</v>
      </c>
      <c r="G13" s="8">
        <f>IF(G12&lt;$G$4,0,INT($G$1*EXP($G$2*LN(G12/100+$G$3))))</f>
        <v>905</v>
      </c>
      <c r="H13" s="8">
        <f>IF(H12&lt;$H$4,0,INT($H$1*EXP($H$2*LN(H12/100+$H$3))))</f>
        <v>803</v>
      </c>
      <c r="I13" s="8">
        <f>IF(OR(I12&gt;$I$4,I12=0),0,INT($I$1*EXP($I$2*LN(-(INT(I12/10000)*60+MOD(I12,10000)/100)+$I$3))))</f>
        <v>918</v>
      </c>
      <c r="J13" s="4">
        <f>SUM(C13:I13)</f>
        <v>6404</v>
      </c>
    </row>
    <row r="14" spans="1:10" ht="15">
      <c r="A14" s="16"/>
      <c r="B14" s="17"/>
      <c r="C14" s="18"/>
      <c r="D14" s="18"/>
      <c r="E14" s="18"/>
      <c r="F14" s="18"/>
      <c r="G14" s="18"/>
      <c r="H14" s="18"/>
      <c r="I14" s="18"/>
      <c r="J14" s="19"/>
    </row>
    <row r="15" spans="1:9" ht="15">
      <c r="A15" s="9">
        <v>3</v>
      </c>
      <c r="B15" s="12" t="s">
        <v>15</v>
      </c>
      <c r="C15" s="1">
        <v>1874</v>
      </c>
      <c r="D15" s="1">
        <v>149</v>
      </c>
      <c r="E15" s="1">
        <v>1240</v>
      </c>
      <c r="F15" s="1">
        <v>2844</v>
      </c>
      <c r="G15" s="1">
        <v>430</v>
      </c>
      <c r="H15" s="1">
        <v>3447</v>
      </c>
      <c r="I15" s="1">
        <v>30420</v>
      </c>
    </row>
    <row r="16" spans="1:11" ht="15">
      <c r="A16" s="11"/>
      <c r="B16" s="14"/>
      <c r="C16" s="8">
        <f>IF(OR(C15&gt;$C$4,C15=0),0,INT($C$1*EXP($C$2*LN(C15/-100+$C$3))))</f>
        <v>415</v>
      </c>
      <c r="D16" s="8">
        <f>IF(D15&lt;$D$4,0,INT($D$1*EXP($D$2*LN(D15/100+$D$3))))</f>
        <v>610</v>
      </c>
      <c r="E16" s="8">
        <f>IF(E15&lt;$E$4,0,INT($E$1*EXP($E$2*LN(E15/100+$E$3))))</f>
        <v>688</v>
      </c>
      <c r="F16" s="8">
        <f>IF(OR(F15&gt;$F$4,F15=0),0,INT($F$1*EXP($F$2*LN(F15/-100+$F$3))))</f>
        <v>597</v>
      </c>
      <c r="G16" s="8">
        <f>IF(G15&lt;$G$4,0,INT($G$1*EXP($G$2*LN(G15/100+$G$3))))</f>
        <v>379</v>
      </c>
      <c r="H16" s="8">
        <f>IF(H15&lt;$H$4,0,INT($H$1*EXP($H$2*LN(H15/100+$H$3))))</f>
        <v>562</v>
      </c>
      <c r="I16" s="8">
        <f>IF(OR(I15&gt;$I$4,I15=0),0,INT($I$1*EXP($I$2*LN(-(INT(I15/10000)*60+MOD(I15,10000)/100)+$I$3))))</f>
        <v>327</v>
      </c>
      <c r="J16" s="4">
        <f>SUM(C16:I16)</f>
        <v>3578</v>
      </c>
      <c r="K16" s="20">
        <f>C16+D16+E16+F18+G18+H28+I22</f>
        <v>4376</v>
      </c>
    </row>
    <row r="17" spans="1:9" ht="15">
      <c r="A17" s="9">
        <v>1</v>
      </c>
      <c r="B17" s="12" t="s">
        <v>16</v>
      </c>
      <c r="C17" s="1">
        <v>1984</v>
      </c>
      <c r="D17" s="1">
        <v>149</v>
      </c>
      <c r="E17" s="1">
        <v>1230</v>
      </c>
      <c r="F17" s="1">
        <v>2744</v>
      </c>
      <c r="G17" s="1">
        <v>462</v>
      </c>
      <c r="H17" s="1">
        <v>3868</v>
      </c>
      <c r="I17" s="1">
        <v>23150</v>
      </c>
    </row>
    <row r="18" spans="1:11" ht="15">
      <c r="A18" s="11"/>
      <c r="B18" s="14"/>
      <c r="C18" s="8">
        <f>IF(OR(C17&gt;$C$4,C17=0),0,INT($C$1*EXP($C$2*LN(C17/-100+$C$3))))</f>
        <v>316</v>
      </c>
      <c r="D18" s="8">
        <f>IF(D17&lt;$D$4,0,INT($D$1*EXP($D$2*LN(D17/100+$D$3))))</f>
        <v>610</v>
      </c>
      <c r="E18" s="8">
        <f>IF(E17&lt;$E$4,0,INT($E$1*EXP($E$2*LN(E17/100+$E$3))))</f>
        <v>681</v>
      </c>
      <c r="F18" s="8">
        <f>IF(OR(F17&gt;$F$4,F17=0),0,INT($F$1*EXP($F$2*LN(F17/-100+$F$3))))</f>
        <v>676</v>
      </c>
      <c r="G18" s="8">
        <f>IF(G17&lt;$G$4,0,INT($G$1*EXP($G$2*LN(G17/100+$G$3))))</f>
        <v>459</v>
      </c>
      <c r="H18" s="8">
        <f>IF(H17&lt;$H$4,0,INT($H$1*EXP($H$2*LN(H17/100+$H$3))))</f>
        <v>642</v>
      </c>
      <c r="I18" s="8">
        <f>IF(OR(I17&gt;$I$4,I17=0),0,INT($I$1*EXP($I$2*LN(-(INT(I17/10000)*60+MOD(I17,10000)/100)+$I$3))))</f>
        <v>674</v>
      </c>
      <c r="J18" s="4">
        <f>SUM(C18:I18)</f>
        <v>4058</v>
      </c>
      <c r="K18" s="20"/>
    </row>
    <row r="19" spans="1:9" ht="15">
      <c r="A19" s="9">
        <v>5</v>
      </c>
      <c r="B19" s="12" t="s">
        <v>17</v>
      </c>
      <c r="C19" s="1">
        <v>2274</v>
      </c>
      <c r="D19" s="1">
        <v>143</v>
      </c>
      <c r="E19" s="1">
        <v>1049</v>
      </c>
      <c r="F19" s="1">
        <v>2994</v>
      </c>
      <c r="G19" s="1">
        <v>386</v>
      </c>
      <c r="H19" s="1">
        <v>3007</v>
      </c>
      <c r="I19" s="1">
        <v>24670</v>
      </c>
    </row>
    <row r="20" spans="1:11" ht="15">
      <c r="A20" s="11"/>
      <c r="B20" s="14"/>
      <c r="C20" s="8">
        <f>IF(OR(C19&gt;$C$4,C19=0),0,INT($C$1*EXP($C$2*LN(C19/-100+$C$3))))</f>
        <v>115</v>
      </c>
      <c r="D20" s="8">
        <f>IF(D19&lt;$D$4,0,INT($D$1*EXP($D$2*LN(D19/100+$D$3))))</f>
        <v>544</v>
      </c>
      <c r="E20" s="8">
        <f>IF(E19&lt;$E$4,0,INT($E$1*EXP($E$2*LN(E19/100+$E$3))))</f>
        <v>562</v>
      </c>
      <c r="F20" s="8">
        <f>IF(OR(F19&gt;$F$4,F19=0),0,INT($F$1*EXP($F$2*LN(F19/-100+$F$3))))</f>
        <v>486</v>
      </c>
      <c r="G20" s="8">
        <f>IF(G19&lt;$G$4,0,INT($G$1*EXP($G$2*LN(G19/100+$G$3))))</f>
        <v>276</v>
      </c>
      <c r="H20" s="8">
        <f>IF(H19&lt;$H$4,0,INT($H$1*EXP($H$2*LN(H19/100+$H$3))))</f>
        <v>478</v>
      </c>
      <c r="I20" s="8">
        <f>IF(OR(I19&gt;$I$4,I19=0),0,INT($I$1*EXP($I$2*LN(-(INT(I19/10000)*60+MOD(I19,10000)/100)+$I$3))))</f>
        <v>498</v>
      </c>
      <c r="J20" s="4">
        <f>SUM(C20:I20)</f>
        <v>2959</v>
      </c>
      <c r="K20" s="20"/>
    </row>
    <row r="21" spans="1:9" ht="15">
      <c r="A21" s="9">
        <v>2</v>
      </c>
      <c r="B21" s="12" t="s">
        <v>18</v>
      </c>
      <c r="C21" s="1">
        <v>1904</v>
      </c>
      <c r="D21" s="1">
        <v>146</v>
      </c>
      <c r="E21" s="1">
        <v>873</v>
      </c>
      <c r="F21" s="1">
        <v>2764</v>
      </c>
      <c r="G21" s="1">
        <v>461</v>
      </c>
      <c r="H21" s="1">
        <v>2993</v>
      </c>
      <c r="I21" s="1">
        <v>22620</v>
      </c>
    </row>
    <row r="22" spans="1:11" ht="15">
      <c r="A22" s="11"/>
      <c r="B22" s="14"/>
      <c r="C22" s="8">
        <f>IF(OR(C21&gt;$C$4,C21=0),0,INT($C$1*EXP($C$2*LN(C21/-100+$C$3))))</f>
        <v>387</v>
      </c>
      <c r="D22" s="8">
        <f>IF(D21&lt;$D$4,0,INT($D$1*EXP($D$2*LN(D21/100+$D$3))))</f>
        <v>577</v>
      </c>
      <c r="E22" s="8">
        <f>IF(E21&lt;$E$4,0,INT($E$1*EXP($E$2*LN(E21/100+$E$3))))</f>
        <v>447</v>
      </c>
      <c r="F22" s="8">
        <f>IF(OR(F21&gt;$F$4,F21=0),0,INT($F$1*EXP($F$2*LN(F21/-100+$F$3))))</f>
        <v>659</v>
      </c>
      <c r="G22" s="8">
        <f>IF(G21&lt;$G$4,0,INT($G$1*EXP($G$2*LN(G21/100+$G$3))))</f>
        <v>456</v>
      </c>
      <c r="H22" s="8">
        <f>IF(H21&lt;$H$4,0,INT($H$1*EXP($H$2*LN(H21/100+$H$3))))</f>
        <v>475</v>
      </c>
      <c r="I22" s="8">
        <f>IF(OR(I21&gt;$I$4,I21=0),0,INT($I$1*EXP($I$2*LN(-(INT(I21/10000)*60+MOD(I21,10000)/100)+$I$3))))</f>
        <v>741</v>
      </c>
      <c r="J22" s="4">
        <f>SUM(C22:I22)</f>
        <v>3742</v>
      </c>
      <c r="K22" s="20"/>
    </row>
    <row r="23" spans="1:9" ht="15">
      <c r="A23" s="9">
        <v>6</v>
      </c>
      <c r="B23" s="12" t="s">
        <v>19</v>
      </c>
      <c r="C23" s="1">
        <v>2534</v>
      </c>
      <c r="D23" s="1">
        <v>135</v>
      </c>
      <c r="E23" s="1">
        <v>955</v>
      </c>
      <c r="F23" s="1">
        <v>2924</v>
      </c>
      <c r="G23" s="1">
        <v>434</v>
      </c>
      <c r="H23" s="1">
        <v>1810</v>
      </c>
      <c r="I23" s="1">
        <v>24200</v>
      </c>
    </row>
    <row r="24" spans="1:11" ht="15">
      <c r="A24" s="11"/>
      <c r="B24" s="14"/>
      <c r="C24" s="8">
        <f>IF(OR(C23&gt;$C$4,C23=0),0,INT($C$1*EXP($C$2*LN(C23/-100+$C$3))))</f>
        <v>16</v>
      </c>
      <c r="D24" s="8">
        <f>IF(D23&lt;$D$4,0,INT($D$1*EXP($D$2*LN(D23/100+$D$3))))</f>
        <v>460</v>
      </c>
      <c r="E24" s="8">
        <f>IF(E23&lt;$E$4,0,INT($E$1*EXP($E$2*LN(E23/100+$E$3))))</f>
        <v>500</v>
      </c>
      <c r="F24" s="8">
        <f>IF(OR(F23&gt;$F$4,F23=0),0,INT($F$1*EXP($F$2*LN(F23/-100+$F$3))))</f>
        <v>537</v>
      </c>
      <c r="G24" s="8">
        <f>IF(G23&lt;$G$4,0,INT($G$1*EXP($G$2*LN(G23/100+$G$3))))</f>
        <v>388</v>
      </c>
      <c r="H24" s="8">
        <f>IF(H23&lt;$H$4,0,INT($H$1*EXP($H$2*LN(H23/100+$H$3))))</f>
        <v>254</v>
      </c>
      <c r="I24" s="8">
        <f>IF(OR(I23&gt;$I$4,I23=0),0,INT($I$1*EXP($I$2*LN(-(INT(I23/10000)*60+MOD(I23,10000)/100)+$I$3))))</f>
        <v>550</v>
      </c>
      <c r="J24" s="4">
        <f>SUM(C24:I24)</f>
        <v>2705</v>
      </c>
      <c r="K24" s="20"/>
    </row>
    <row r="25" spans="1:9" ht="15">
      <c r="A25" s="9">
        <v>8</v>
      </c>
      <c r="B25" s="12" t="s">
        <v>24</v>
      </c>
      <c r="C25" s="1">
        <v>2024</v>
      </c>
      <c r="D25" s="1">
        <v>140</v>
      </c>
      <c r="E25" s="1">
        <v>1019</v>
      </c>
      <c r="F25" s="1">
        <v>3154</v>
      </c>
      <c r="G25" s="1">
        <v>388</v>
      </c>
      <c r="H25" s="1">
        <v>1907</v>
      </c>
      <c r="I25" s="1">
        <v>30930</v>
      </c>
    </row>
    <row r="26" spans="1:11" ht="15">
      <c r="A26" s="11"/>
      <c r="B26" s="14"/>
      <c r="C26" s="8">
        <f>IF(OR(C25&gt;$C$4,C25=0),0,INT($C$1*EXP($C$2*LN(C25/-100+$C$3))))</f>
        <v>283</v>
      </c>
      <c r="D26" s="8">
        <f>IF(D25&lt;$D$4,0,INT($D$1*EXP($D$2*LN(D25/100+$D$3))))</f>
        <v>512</v>
      </c>
      <c r="E26" s="8">
        <f>IF(E25&lt;$E$4,0,INT($E$1*EXP($E$2*LN(E25/100+$E$3))))</f>
        <v>542</v>
      </c>
      <c r="F26" s="8">
        <f>IF(OR(F25&gt;$F$4,F25=0),0,INT($F$1*EXP($F$2*LN(F25/-100+$F$3))))</f>
        <v>380</v>
      </c>
      <c r="G26" s="8">
        <f>IF(G25&lt;$G$4,0,INT($G$1*EXP($G$2*LN(G25/100+$G$3))))</f>
        <v>281</v>
      </c>
      <c r="H26" s="8">
        <f>IF(H25&lt;$H$4,0,INT($H$1*EXP($H$2*LN(H25/100+$H$3))))</f>
        <v>272</v>
      </c>
      <c r="I26" s="8">
        <f>IF(OR(I25&gt;$I$4,I25=0),0,INT($I$1*EXP($I$2*LN(-(INT(I25/10000)*60+MOD(I25,10000)/100)+$I$3))))</f>
        <v>284</v>
      </c>
      <c r="J26" s="4">
        <f>SUM(C26:I26)</f>
        <v>2554</v>
      </c>
      <c r="K26" s="20"/>
    </row>
    <row r="27" spans="1:9" ht="15">
      <c r="A27" s="9">
        <v>4</v>
      </c>
      <c r="B27" s="12" t="s">
        <v>20</v>
      </c>
      <c r="C27" s="1">
        <v>2294</v>
      </c>
      <c r="D27" s="1">
        <v>135</v>
      </c>
      <c r="E27" s="1">
        <v>1103</v>
      </c>
      <c r="F27" s="1">
        <v>2984</v>
      </c>
      <c r="G27" s="1">
        <v>442</v>
      </c>
      <c r="H27" s="1">
        <v>4621</v>
      </c>
      <c r="I27" s="1">
        <v>25160</v>
      </c>
    </row>
    <row r="28" spans="1:11" ht="15">
      <c r="A28" s="11"/>
      <c r="B28" s="14"/>
      <c r="C28" s="8">
        <f>IF(OR(C27&gt;$C$4,C27=0),0,INT($C$1*EXP($C$2*LN(C27/-100+$C$3))))</f>
        <v>104</v>
      </c>
      <c r="D28" s="8">
        <f>IF(D27&lt;$D$4,0,INT($D$1*EXP($D$2*LN(D27/100+$D$3))))</f>
        <v>460</v>
      </c>
      <c r="E28" s="8">
        <f>IF(E27&lt;$E$4,0,INT($E$1*EXP($E$2*LN(E27/100+$E$3))))</f>
        <v>597</v>
      </c>
      <c r="F28" s="8">
        <f>IF(OR(F27&gt;$F$4,F27=0),0,INT($F$1*EXP($F$2*LN(F27/-100+$F$3))))</f>
        <v>493</v>
      </c>
      <c r="G28" s="8">
        <f>IF(G27&lt;$G$4,0,INT($G$1*EXP($G$2*LN(G27/100+$G$3))))</f>
        <v>408</v>
      </c>
      <c r="H28" s="8">
        <f>IF(H27&lt;$H$4,0,INT($H$1*EXP($H$2*LN(H27/100+$H$3))))</f>
        <v>787</v>
      </c>
      <c r="I28" s="8">
        <f>IF(OR(I27&gt;$I$4,I27=0),0,INT($I$1*EXP($I$2*LN(-(INT(I27/10000)*60+MOD(I27,10000)/100)+$I$3))))</f>
        <v>447</v>
      </c>
      <c r="J28" s="4">
        <f>SUM(C28:I28)</f>
        <v>3296</v>
      </c>
      <c r="K28" s="20"/>
    </row>
    <row r="29" spans="1:9" ht="15">
      <c r="A29" s="9">
        <v>7</v>
      </c>
      <c r="B29" s="12" t="s">
        <v>21</v>
      </c>
      <c r="C29" s="1">
        <v>2314</v>
      </c>
      <c r="D29" s="1">
        <v>149</v>
      </c>
      <c r="E29" s="1">
        <v>1028</v>
      </c>
      <c r="F29" s="1">
        <v>3154</v>
      </c>
      <c r="G29" s="1">
        <v>404</v>
      </c>
      <c r="H29" s="1">
        <v>3326</v>
      </c>
      <c r="I29" s="1">
        <v>32020</v>
      </c>
    </row>
    <row r="30" spans="1:11" ht="15">
      <c r="A30" s="11"/>
      <c r="B30" s="14"/>
      <c r="C30" s="8">
        <f>IF(OR(C29&gt;$C$4,C29=0),0,INT($C$1*EXP($C$2*LN(C29/-100+$C$3))))</f>
        <v>94</v>
      </c>
      <c r="D30" s="8">
        <f>IF(D29&lt;$D$4,0,INT($D$1*EXP($D$2*LN(D29/100+$D$3))))</f>
        <v>610</v>
      </c>
      <c r="E30" s="8">
        <f>IF(E29&lt;$E$4,0,INT($E$1*EXP($E$2*LN(E29/100+$E$3))))</f>
        <v>548</v>
      </c>
      <c r="F30" s="8">
        <f>IF(OR(F29&gt;$F$4,F29=0),0,INT($F$1*EXP($F$2*LN(F29/-100+$F$3))))</f>
        <v>380</v>
      </c>
      <c r="G30" s="8">
        <f>IF(G29&lt;$G$4,0,INT($G$1*EXP($G$2*LN(G29/100+$G$3))))</f>
        <v>317</v>
      </c>
      <c r="H30" s="8">
        <f>IF(H29&lt;$H$4,0,INT($H$1*EXP($H$2*LN(H29/100+$H$3))))</f>
        <v>538</v>
      </c>
      <c r="I30" s="8">
        <f>IF(OR(I29&gt;$I$4,I29=0),0,INT($I$1*EXP($I$2*LN(-(INT(I29/10000)*60+MOD(I29,10000)/100)+$I$3))))</f>
        <v>200</v>
      </c>
      <c r="J30" s="4">
        <f>SUM(C30:I30)</f>
        <v>2687</v>
      </c>
      <c r="K30" s="20"/>
    </row>
    <row r="31" spans="1:9" ht="15">
      <c r="A31" s="9">
        <v>9</v>
      </c>
      <c r="B31" s="12" t="s">
        <v>25</v>
      </c>
      <c r="C31" s="1">
        <v>2174</v>
      </c>
      <c r="D31" s="1">
        <v>120</v>
      </c>
      <c r="E31" s="1">
        <v>1061</v>
      </c>
      <c r="F31" s="1">
        <v>2854</v>
      </c>
      <c r="G31" s="1">
        <v>438</v>
      </c>
      <c r="H31" s="1">
        <v>2327</v>
      </c>
      <c r="I31" s="1">
        <v>0</v>
      </c>
    </row>
    <row r="32" spans="1:11" ht="15">
      <c r="A32" s="11"/>
      <c r="B32" s="14"/>
      <c r="C32" s="8">
        <f>IF(OR(C31&gt;$C$4,C31=0),0,INT($C$1*EXP($C$2*LN(C31/-100+$C$3))))</f>
        <v>174</v>
      </c>
      <c r="D32" s="8">
        <f>IF(D31&lt;$D$4,0,INT($D$1*EXP($D$2*LN(D31/100+$D$3))))</f>
        <v>312</v>
      </c>
      <c r="E32" s="8">
        <f>IF(E31&lt;$E$4,0,INT($E$1*EXP($E$2*LN(E31/100+$E$3))))</f>
        <v>569</v>
      </c>
      <c r="F32" s="8">
        <f>IF(OR(F31&gt;$F$4,F31=0),0,INT($F$1*EXP($F$2*LN(F31/-100+$F$3))))</f>
        <v>589</v>
      </c>
      <c r="G32" s="8">
        <f>IF(G31&lt;$G$4,0,INT($G$1*EXP($G$2*LN(G31/100+$G$3))))</f>
        <v>398</v>
      </c>
      <c r="H32" s="8">
        <f>IF(H31&lt;$H$4,0,INT($H$1*EXP($H$2*LN(H31/100+$H$3))))</f>
        <v>350</v>
      </c>
      <c r="I32" s="8">
        <f>IF(OR(I31&gt;$I$4,I31=0),0,INT($I$1*EXP($I$2*LN(-(INT(I31/10000)*60+MOD(I31,10000)/100)+$I$3))))</f>
        <v>0</v>
      </c>
      <c r="J32" s="4">
        <f>SUM(C32:I32)</f>
        <v>2392</v>
      </c>
      <c r="K32" s="20"/>
    </row>
    <row r="33" spans="3:10" ht="12.75">
      <c r="C33">
        <f>(C16+C18+C20+C22+C24+C26+C28+C30+C32)/9</f>
        <v>211.55555555555554</v>
      </c>
      <c r="D33">
        <f aca="true" t="shared" si="0" ref="D33:J33">(D16+D18+D20+D22+D24+D26+D28+D30+D32)/9</f>
        <v>521.6666666666666</v>
      </c>
      <c r="E33">
        <f t="shared" si="0"/>
        <v>570.4444444444445</v>
      </c>
      <c r="F33">
        <f t="shared" si="0"/>
        <v>533</v>
      </c>
      <c r="G33">
        <f t="shared" si="0"/>
        <v>373.55555555555554</v>
      </c>
      <c r="H33">
        <f t="shared" si="0"/>
        <v>484.22222222222223</v>
      </c>
      <c r="I33">
        <f>(I16+I18+I20+I22+I24+I26+I28+I30+I32)/8</f>
        <v>465.125</v>
      </c>
      <c r="J33">
        <f t="shared" si="0"/>
        <v>3107.8888888888887</v>
      </c>
    </row>
  </sheetData>
  <printOptions/>
  <pageMargins left="0.75" right="0.75" top="1" bottom="1" header="0.5" footer="0.5"/>
  <pageSetup fitToHeight="1" fitToWidth="1" horizontalDpi="360" verticalDpi="36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Michael E. Zuber</dc:creator>
  <cp:keywords/>
  <dc:description/>
  <cp:lastModifiedBy>Compaq-user</cp:lastModifiedBy>
  <dcterms:created xsi:type="dcterms:W3CDTF">1999-03-27T18:24:36Z</dcterms:created>
  <dcterms:modified xsi:type="dcterms:W3CDTF">2001-08-09T13:58:56Z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